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X03144812\Dropbox (Investor Relations)\Investor Relations\Reportes Trimestrales\2019\1Q19\15. Formato PR\1Q19\190423\Website\"/>
    </mc:Choice>
  </mc:AlternateContent>
  <bookViews>
    <workbookView xWindow="0" yWindow="0" windowWidth="20490" windowHeight="7320" firstSheet="2" activeTab="5"/>
  </bookViews>
  <sheets>
    <sheet name="Carátula" sheetId="1" r:id="rId1"/>
    <sheet name="Resumen por división" sheetId="2" r:id="rId2"/>
    <sheet name="Balance Consolidado" sheetId="3" r:id="rId3"/>
    <sheet name="KOF Consolidado" sheetId="4" r:id="rId4"/>
    <sheet name="Div Mex&amp;CA" sheetId="5" r:id="rId5"/>
    <sheet name="Div Sudamérica" sheetId="6" r:id="rId6"/>
    <sheet name="Macroeconómicos" sheetId="7" r:id="rId7"/>
    <sheet name="Volumen T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9" i="2"/>
  <c r="C20" i="2"/>
  <c r="C21" i="2"/>
  <c r="I44" i="7" l="1"/>
  <c r="F11" i="3" l="1"/>
  <c r="F21" i="3"/>
  <c r="F20" i="3"/>
  <c r="F17" i="3"/>
  <c r="F16" i="3"/>
  <c r="F10" i="3"/>
  <c r="F9" i="3"/>
  <c r="G9" i="6"/>
  <c r="G9" i="5"/>
  <c r="F36" i="4"/>
  <c r="F32" i="4"/>
  <c r="G16" i="4"/>
  <c r="D39" i="4" l="1"/>
  <c r="D16" i="5"/>
  <c r="F15" i="3"/>
  <c r="F39" i="4"/>
  <c r="F16" i="5"/>
  <c r="F12" i="3"/>
  <c r="F22" i="3"/>
  <c r="D32" i="4"/>
  <c r="D36" i="4"/>
  <c r="G38" i="4"/>
  <c r="F17" i="6"/>
  <c r="F19" i="3"/>
  <c r="F13" i="3"/>
  <c r="M22" i="8" l="1"/>
  <c r="C22" i="8"/>
  <c r="J22" i="8" s="1"/>
  <c r="M6" i="8"/>
  <c r="J6" i="8"/>
  <c r="C21" i="8"/>
  <c r="A31" i="8"/>
  <c r="A43" i="8" s="1"/>
  <c r="O29" i="8"/>
  <c r="H29" i="8"/>
  <c r="H27" i="8"/>
  <c r="D31" i="8"/>
  <c r="Q21" i="8"/>
  <c r="G15" i="8"/>
  <c r="G34" i="7"/>
  <c r="G5" i="1"/>
  <c r="J5" i="1" s="1"/>
  <c r="M5" i="1" s="1"/>
  <c r="F29" i="2"/>
  <c r="E29" i="2"/>
  <c r="F14" i="6"/>
  <c r="F15" i="6"/>
  <c r="F16" i="6"/>
  <c r="F18" i="6"/>
  <c r="F19" i="6"/>
  <c r="D13" i="6"/>
  <c r="D17" i="6"/>
  <c r="F20" i="6"/>
  <c r="D20" i="6"/>
  <c r="D16" i="6"/>
  <c r="D15" i="6"/>
  <c r="D14" i="6"/>
  <c r="F13" i="6"/>
  <c r="F12" i="6"/>
  <c r="D12" i="6"/>
  <c r="F6" i="6"/>
  <c r="F17" i="5"/>
  <c r="F13" i="5"/>
  <c r="D19" i="5"/>
  <c r="D15" i="5"/>
  <c r="G33" i="4"/>
  <c r="D17" i="4"/>
  <c r="F13" i="4"/>
  <c r="G9" i="4"/>
  <c r="G40" i="4"/>
  <c r="G36" i="4"/>
  <c r="G28" i="4"/>
  <c r="G22" i="4"/>
  <c r="D20" i="4"/>
  <c r="F18" i="4"/>
  <c r="D18" i="4"/>
  <c r="D16" i="4"/>
  <c r="G14" i="4"/>
  <c r="D15" i="4"/>
  <c r="G10" i="4"/>
  <c r="G8" i="4"/>
  <c r="F6" i="5"/>
  <c r="D20" i="5"/>
  <c r="F18" i="5"/>
  <c r="D18" i="5"/>
  <c r="D17" i="5"/>
  <c r="F15" i="5"/>
  <c r="F14" i="5"/>
  <c r="D14" i="5"/>
  <c r="F12" i="5"/>
  <c r="F20" i="5"/>
  <c r="G32" i="4"/>
  <c r="G24" i="4"/>
  <c r="F19" i="4"/>
  <c r="D12" i="4"/>
  <c r="D14" i="4"/>
  <c r="D35" i="4"/>
  <c r="F35" i="4" s="1"/>
  <c r="F20" i="4"/>
  <c r="F17" i="4"/>
  <c r="F15" i="4"/>
  <c r="D42" i="8" l="1"/>
  <c r="J31" i="8"/>
  <c r="F39" i="8"/>
  <c r="K15" i="8"/>
  <c r="H23" i="8"/>
  <c r="C31" i="8"/>
  <c r="O30" i="8"/>
  <c r="D15" i="8"/>
  <c r="F15" i="8"/>
  <c r="L15" i="8"/>
  <c r="O28" i="8"/>
  <c r="H14" i="8"/>
  <c r="O24" i="8"/>
  <c r="H13" i="8"/>
  <c r="H24" i="8"/>
  <c r="H26" i="8"/>
  <c r="H28" i="8"/>
  <c r="F36" i="8"/>
  <c r="M15" i="8"/>
  <c r="O14" i="8"/>
  <c r="O26" i="8"/>
  <c r="O23" i="8"/>
  <c r="K31" i="8"/>
  <c r="O27" i="8"/>
  <c r="Q27" i="8" s="1"/>
  <c r="H7" i="8"/>
  <c r="O7" i="8"/>
  <c r="H10" i="8"/>
  <c r="O10" i="8"/>
  <c r="H30" i="8"/>
  <c r="M31" i="8"/>
  <c r="C37" i="8"/>
  <c r="F38" i="8"/>
  <c r="F40" i="8"/>
  <c r="H8" i="8"/>
  <c r="O8" i="8"/>
  <c r="H11" i="8"/>
  <c r="O11" i="8"/>
  <c r="H25" i="8"/>
  <c r="O25" i="8"/>
  <c r="G31" i="8"/>
  <c r="D37" i="8"/>
  <c r="D43" i="8" s="1"/>
  <c r="H9" i="8"/>
  <c r="J15" i="8"/>
  <c r="H12" i="8"/>
  <c r="O12" i="8"/>
  <c r="F35" i="8"/>
  <c r="C42" i="8"/>
  <c r="F42" i="8" s="1"/>
  <c r="G7" i="4"/>
  <c r="G11" i="4"/>
  <c r="G17" i="4"/>
  <c r="G21" i="4"/>
  <c r="G27" i="4"/>
  <c r="G29" i="4"/>
  <c r="G31" i="4"/>
  <c r="G37" i="4"/>
  <c r="G39" i="4"/>
  <c r="D19" i="6"/>
  <c r="D18" i="6"/>
  <c r="O9" i="8"/>
  <c r="Q9" i="8" s="1"/>
  <c r="C15" i="8"/>
  <c r="G13" i="4"/>
  <c r="G12" i="4"/>
  <c r="D33" i="4"/>
  <c r="D19" i="4"/>
  <c r="D13" i="4"/>
  <c r="D12" i="5"/>
  <c r="D13" i="5"/>
  <c r="F19" i="5"/>
  <c r="G19" i="4"/>
  <c r="G15" i="4"/>
  <c r="G23" i="4"/>
  <c r="F33" i="4"/>
  <c r="F14" i="4"/>
  <c r="G18" i="4"/>
  <c r="F12" i="4"/>
  <c r="F16" i="4"/>
  <c r="H31" i="8" l="1"/>
  <c r="Q26" i="8"/>
  <c r="C43" i="8"/>
  <c r="F43" i="8" s="1"/>
  <c r="H15" i="8"/>
  <c r="Q23" i="8"/>
  <c r="Q7" i="8"/>
  <c r="Q10" i="8"/>
  <c r="O15" i="8"/>
  <c r="Q28" i="8"/>
  <c r="Q30" i="8"/>
  <c r="Q12" i="8"/>
  <c r="O31" i="8"/>
  <c r="Q8" i="8"/>
  <c r="Q24" i="8"/>
  <c r="Q11" i="8"/>
  <c r="Q14" i="8"/>
  <c r="F37" i="8"/>
  <c r="Q25" i="8"/>
  <c r="Q31" i="8" l="1"/>
  <c r="Q15" i="8"/>
  <c r="L11" i="3" l="1"/>
  <c r="L12" i="3"/>
  <c r="L9" i="3"/>
  <c r="D34" i="3" l="1"/>
  <c r="L22" i="3"/>
  <c r="L20" i="3"/>
  <c r="L14" i="3"/>
  <c r="K6" i="3"/>
  <c r="J6" i="3"/>
  <c r="C32" i="2"/>
  <c r="C42" i="2" s="1"/>
  <c r="C31" i="2"/>
  <c r="C41" i="2" s="1"/>
  <c r="C30" i="2"/>
  <c r="C40" i="2" s="1"/>
  <c r="C29" i="2"/>
  <c r="C39" i="2" s="1"/>
  <c r="F39" i="2"/>
  <c r="E39" i="2"/>
  <c r="C12" i="1"/>
  <c r="C11" i="1"/>
  <c r="C10" i="1"/>
  <c r="L16" i="3" l="1"/>
  <c r="L19" i="3"/>
  <c r="L17" i="3"/>
  <c r="L21" i="3"/>
  <c r="L8" i="3"/>
</calcChain>
</file>

<file path=xl/sharedStrings.xml><?xml version="1.0" encoding="utf-8"?>
<sst xmlns="http://schemas.openxmlformats.org/spreadsheetml/2006/main" count="329" uniqueCount="198">
  <si>
    <t>1Q19</t>
  </si>
  <si>
    <t>FY18</t>
  </si>
  <si>
    <t xml:space="preserve"> </t>
  </si>
  <si>
    <t>Ingresos totales</t>
  </si>
  <si>
    <t>Utilidad bruta</t>
  </si>
  <si>
    <t>Utilidad de operación</t>
  </si>
  <si>
    <t>Consolidado</t>
  </si>
  <si>
    <t>México y Centroamérica</t>
  </si>
  <si>
    <t>Sudamérica</t>
  </si>
  <si>
    <t>Coca- Cola FEMSA</t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</si>
  <si>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(3)</t>
    </r>
  </si>
  <si>
    <t>Δ%</t>
  </si>
  <si>
    <t xml:space="preserve">Resultados consolidados del primer trimestre </t>
  </si>
  <si>
    <r>
      <t xml:space="preserve">Reportado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</si>
  <si>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Expresado en millones de pesos mexicanos</t>
  </si>
  <si>
    <t xml:space="preserve">Utilidad de operación </t>
  </si>
  <si>
    <t>Resultados consolidados acumulados</t>
  </si>
  <si>
    <t>Resultados de división México y Centroamérica</t>
  </si>
  <si>
    <t>Resultados de división Sudamérica</t>
  </si>
  <si>
    <t>COCA-COLA FEMSA</t>
  </si>
  <si>
    <t xml:space="preserve"> Mar-19</t>
  </si>
  <si>
    <t xml:space="preserve"> Dec-18</t>
  </si>
  <si>
    <t>% Var.</t>
  </si>
  <si>
    <t>NA</t>
  </si>
  <si>
    <t xml:space="preserve">Efectivo, equivalentes de efectivo y valores negociables </t>
  </si>
  <si>
    <t>Total cuentas por cobrar</t>
  </si>
  <si>
    <t>Inventarios</t>
  </si>
  <si>
    <t>Otros activos circulantes</t>
  </si>
  <si>
    <t>Total activos circulantes</t>
  </si>
  <si>
    <t>Propiedad, planta y equipo</t>
  </si>
  <si>
    <t xml:space="preserve">Millones de pesos </t>
  </si>
  <si>
    <t>Participación no controladora</t>
  </si>
  <si>
    <t>Activos</t>
  </si>
  <si>
    <t>Pasivo y capital</t>
  </si>
  <si>
    <t>Capital</t>
  </si>
  <si>
    <t>31 de marzo de 2019</t>
  </si>
  <si>
    <t>Mezcla de la deuda</t>
  </si>
  <si>
    <t>Tasa promedio</t>
  </si>
  <si>
    <t>Moneda</t>
  </si>
  <si>
    <t>Pesos mexicanos</t>
  </si>
  <si>
    <t>U.S. dólares</t>
  </si>
  <si>
    <t xml:space="preserve">Pesos colombianos </t>
  </si>
  <si>
    <t>Reales brasileños</t>
  </si>
  <si>
    <t xml:space="preserve">Pesos uruguayos </t>
  </si>
  <si>
    <t xml:space="preserve">Pesos argentinos </t>
  </si>
  <si>
    <t>Deuda total</t>
  </si>
  <si>
    <t>Perfil de vencimiento de deuda</t>
  </si>
  <si>
    <t>Razones financieras</t>
  </si>
  <si>
    <t>CAPEX</t>
  </si>
  <si>
    <t>ESTADO DE RESULTADOS CONSOLIDADO</t>
  </si>
  <si>
    <r>
      <t xml:space="preserve">Millones de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</si>
  <si>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 xml:space="preserve">Por el primer trimestre de: </t>
  </si>
  <si>
    <t>Precio promedio por caja unidad</t>
  </si>
  <si>
    <t>Ventas netas</t>
  </si>
  <si>
    <t xml:space="preserve">Otros ingresos de operación </t>
  </si>
  <si>
    <t>Costo de ventas</t>
  </si>
  <si>
    <t xml:space="preserve">Gastos de operación </t>
  </si>
  <si>
    <t xml:space="preserve">Otros gastos operativos, neto </t>
  </si>
  <si>
    <t xml:space="preserve">Otro gastos no operativos, neto </t>
  </si>
  <si>
    <t xml:space="preserve">Gastos financieros </t>
  </si>
  <si>
    <t>Productos financieros</t>
  </si>
  <si>
    <t xml:space="preserve">Gastos financieros, neto </t>
  </si>
  <si>
    <t xml:space="preserve">Pérdida (utilidad) cambiaria </t>
  </si>
  <si>
    <t xml:space="preserve">(Utilidad) pérdida por posición monetaria en subsidiarias hiperinflacionarias </t>
  </si>
  <si>
    <t xml:space="preserve">(Utilidad) pérdida en instrumentos financieros </t>
  </si>
  <si>
    <t>Resultado integral de financiamiento</t>
  </si>
  <si>
    <t>Utilidad antes de impuestos</t>
  </si>
  <si>
    <t>Impuestos</t>
  </si>
  <si>
    <t>Resultado de operaciones discontinuas</t>
  </si>
  <si>
    <t>Utilidad neta consolidada</t>
  </si>
  <si>
    <t>Utilidad neta atribuible a la participación controladora</t>
  </si>
  <si>
    <t>Flujo operativo y CAPEX</t>
  </si>
  <si>
    <t xml:space="preserve">Depreciación </t>
  </si>
  <si>
    <t>Amortización y otros cargos virtuales</t>
  </si>
  <si>
    <t xml:space="preserve">División México y Centroamérica </t>
  </si>
  <si>
    <t>RESULTADO DE OPERACIONES</t>
  </si>
  <si>
    <t>Por el primer trimestre de:</t>
  </si>
  <si>
    <t>División Sudamérica</t>
  </si>
  <si>
    <t>Δ %</t>
  </si>
  <si>
    <t>Mar-19</t>
  </si>
  <si>
    <t>Mar-18</t>
  </si>
  <si>
    <t>Dic-18</t>
  </si>
  <si>
    <t>Dic-17</t>
  </si>
  <si>
    <t>INFORMACIÓN MACROECONÓMICA</t>
  </si>
  <si>
    <r>
      <t xml:space="preserve">Inflación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</si>
  <si>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México</t>
  </si>
  <si>
    <t>Colombia</t>
  </si>
  <si>
    <t>Brasil</t>
  </si>
  <si>
    <t>Argentina</t>
  </si>
  <si>
    <t>Costa Rica</t>
  </si>
  <si>
    <t>Panamá</t>
  </si>
  <si>
    <t>Guatemala</t>
  </si>
  <si>
    <t>Nicaragua</t>
  </si>
  <si>
    <t>Uruguay</t>
  </si>
  <si>
    <t>1T 2019</t>
  </si>
  <si>
    <t>1T 2018</t>
  </si>
  <si>
    <t>Año 2018</t>
  </si>
  <si>
    <t>ESTADO DE SITUACIÓN FINANCIERA CONSOLIDADO</t>
  </si>
  <si>
    <r>
      <t xml:space="preserve">Tipo de cambio promedio de cada periodo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</si>
  <si>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Tipo de cambio trimestral                                             (moneda local por USD)</t>
  </si>
  <si>
    <t>Tipo de cambio de cierre de periodo</t>
  </si>
  <si>
    <t>Tipo de cambio de cierre                                         (moneda local por USD)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</si>
  <si>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Tipo de cambio promedio para cada periodo calculado con el promedio de cada mes.</t>
    </r>
  </si>
  <si>
    <t>Total</t>
  </si>
  <si>
    <t>-</t>
  </si>
  <si>
    <t>TOTAL</t>
  </si>
  <si>
    <t>A/A</t>
  </si>
  <si>
    <t>Ingresos</t>
  </si>
  <si>
    <t>Centroamérica</t>
  </si>
  <si>
    <t>Refrescos</t>
  </si>
  <si>
    <t>Otros</t>
  </si>
  <si>
    <t>1T19</t>
  </si>
  <si>
    <r>
      <t xml:space="preserve">Reportado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</si>
  <si>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(2)</t>
    </r>
  </si>
  <si>
    <r>
      <t xml:space="preserve">Flujo operativo </t>
    </r>
    <r>
      <rPr>
        <vertAlign val="superscript"/>
        <sz val="10"/>
        <rFont val="Calibri"/>
        <family val="2"/>
        <scheme val="minor"/>
      </rPr>
      <t>(3)</t>
    </r>
  </si>
  <si>
    <r>
      <t xml:space="preserve">Flujo operativo </t>
    </r>
    <r>
      <rPr>
        <vertAlign val="superscript"/>
        <sz val="10"/>
        <color indexed="8"/>
        <rFont val="Calibri"/>
        <family val="2"/>
        <scheme val="minor"/>
      </rPr>
      <t>(3)</t>
    </r>
  </si>
  <si>
    <t xml:space="preserve">Transacciones (millones de transacciones) </t>
  </si>
  <si>
    <r>
      <t>Volumen (milliones de cajas unidad)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</si>
  <si>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Ingresos totales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</si>
  <si>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 xml:space="preserve">Método de participación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</si>
  <si>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r>
      <t xml:space="preserve">Método de participación  no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</si>
  <si>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(6)</t>
    </r>
  </si>
  <si>
    <r>
      <t xml:space="preserve">Flujo operativo </t>
    </r>
    <r>
      <rPr>
        <b/>
        <vertAlign val="superscript"/>
        <sz val="8"/>
        <color indexed="8"/>
        <rFont val="Calibri"/>
        <family val="2"/>
        <scheme val="minor"/>
      </rPr>
      <t>(6)(7)</t>
    </r>
  </si>
  <si>
    <t xml:space="preserve">Transacciones (milliones de transacciones) </t>
  </si>
  <si>
    <r>
      <t>Volumen (milliones de cajas unidad)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</si>
  <si>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Ingresos totales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</si>
  <si>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Método de participación operativo (utilidad) pérdida en los resultados de asociadas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</si>
  <si>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r>
      <rPr>
        <b/>
        <sz val="10"/>
        <color indexed="8"/>
        <rFont val="Calibri"/>
        <family val="2"/>
        <scheme val="minor"/>
      </rPr>
      <t>Utilidad de operación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</si>
  <si>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r>
      <t xml:space="preserve">Flujo operativo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</si>
  <si>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t>U12M 2019</t>
  </si>
  <si>
    <t>1T2019</t>
  </si>
  <si>
    <t xml:space="preserve">Volumen </t>
  </si>
  <si>
    <t xml:space="preserve">Transacciones  </t>
  </si>
  <si>
    <t xml:space="preserve">Agua </t>
  </si>
  <si>
    <t>U12M</t>
  </si>
  <si>
    <t>1T18</t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</si>
  <si>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Después del efecto de los swaps de monedas.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</si>
  <si>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Calculado sobre la ponderación de la mezcal de deuda remanente para cada año.</t>
    </r>
  </si>
  <si>
    <r>
      <t xml:space="preserve">Deuda neta incluyendo efecto de coberturas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</si>
  <si>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Deuda neta incluyendo efecto de coberturas / Flujo operativo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</si>
  <si>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Flujo operativo / Gasto financiero, neto </t>
    </r>
    <r>
      <rPr>
        <vertAlign val="superscript"/>
        <sz val="12"/>
        <color rgb="FF000000"/>
        <rFont val="Calibri"/>
        <family val="2"/>
        <scheme val="minor"/>
      </rPr>
      <t>(1)</t>
    </r>
  </si>
  <si>
    <r>
      <t xml:space="preserve">Capitalización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</si>
  <si>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Deuda neta = Deuda total - caja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</si>
  <si>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Deuda total / (deuda a largo plazo + capital social)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</si>
  <si>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Después del efecto de los swaps de monedas.</t>
    </r>
  </si>
  <si>
    <t>Δ% Reportado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</si>
  <si>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Fuente: inflación estimada por la compañía basada en información histórica publicada por los Bancos Centrales de cada país.</t>
    </r>
  </si>
  <si>
    <t xml:space="preserve">TRIMESTRAL - VOLUMEN, TRANSACCIONES E INGRESOS </t>
  </si>
  <si>
    <r>
      <t xml:space="preserve">1T2018 </t>
    </r>
    <r>
      <rPr>
        <b/>
        <vertAlign val="superscript"/>
        <sz val="12"/>
        <color rgb="FF393943"/>
        <rFont val="Calibri"/>
        <family val="2"/>
        <scheme val="minor"/>
      </rPr>
      <t>(3)</t>
    </r>
  </si>
  <si>
    <r>
      <t xml:space="preserve">Agua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</si>
  <si>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C00000"/>
        <rFont val="Calibri"/>
        <family val="2"/>
        <scheme val="minor"/>
      </rPr>
      <t>(2)</t>
    </r>
  </si>
  <si>
    <r>
      <rPr>
        <i/>
        <vertAlign val="superscript"/>
        <sz val="12"/>
        <color theme="1"/>
        <rFont val="Calibri"/>
        <family val="2"/>
        <scheme val="minor"/>
      </rPr>
      <t>(1)</t>
    </r>
    <r>
      <rPr>
        <i/>
        <sz val="12"/>
        <color theme="1"/>
        <rFont val="Calibri"/>
        <family val="2"/>
        <scheme val="minor"/>
      </rPr>
      <t xml:space="preserve"> Excluye presentaciones mayores a 5.0 litros; incluye agua saborizada. </t>
    </r>
  </si>
  <si>
    <r>
      <rPr>
        <i/>
        <vertAlign val="superscript"/>
        <sz val="12"/>
        <color theme="1"/>
        <rFont val="Calibri"/>
        <family val="2"/>
        <scheme val="minor"/>
      </rPr>
      <t>(2)</t>
    </r>
    <r>
      <rPr>
        <i/>
        <sz val="12"/>
        <color theme="1"/>
        <rFont val="Calibri"/>
        <family val="2"/>
        <scheme val="minor"/>
      </rPr>
      <t xml:space="preserve"> Garrafón: Agua embotellada no carbonatada en presentaciones de 5.0, 19.0 y 20.0 litros; incluye agua saborizada.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</si>
  <si>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(6)</t>
    </r>
  </si>
  <si>
    <r>
      <rPr>
        <i/>
        <vertAlign val="superscript"/>
        <sz val="12"/>
        <color theme="1"/>
        <rFont val="Calibri"/>
        <family val="2"/>
        <scheme val="minor"/>
      </rPr>
      <t>(5)</t>
    </r>
    <r>
      <rPr>
        <i/>
        <sz val="12"/>
        <color theme="1"/>
        <rFont val="Calibri"/>
        <family val="2"/>
        <scheme val="minor"/>
      </rPr>
      <t xml:space="preserve"> Volumen, transacciones e ingresos para 1T 2018 están re expresados sin incluir Filipinas. </t>
    </r>
  </si>
  <si>
    <r>
      <rPr>
        <i/>
        <vertAlign val="superscript"/>
        <sz val="12"/>
        <color theme="1"/>
        <rFont val="Calibri"/>
        <family val="2"/>
        <scheme val="minor"/>
      </rPr>
      <t>(6)</t>
    </r>
    <r>
      <rPr>
        <i/>
        <sz val="12"/>
        <color theme="1"/>
        <rFont val="Calibri"/>
        <family val="2"/>
        <scheme val="minor"/>
      </rPr>
      <t xml:space="preserve"> Brasil incluye ingresos de cerveza por Ps. 4,166.6 million para el primer trimestre de 2019 y Ps. 3,586.5 milliones para el mismo periodo del año anterior.</t>
    </r>
  </si>
  <si>
    <t xml:space="preserve"> -</t>
  </si>
  <si>
    <r>
      <t xml:space="preserve">Reportado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</si>
  <si>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(3)</t>
    </r>
  </si>
  <si>
    <t xml:space="preserve">RESUMEN FINANCIERO DE LOS RESULTADOS DEL PRIMER TRIMESTRE </t>
  </si>
  <si>
    <t xml:space="preserve">Cambio contra el mismo periodo del año anterior </t>
  </si>
  <si>
    <t>Activos Corrientes</t>
  </si>
  <si>
    <t>Activos no corrientes</t>
  </si>
  <si>
    <t>Pasivos no corrientes</t>
  </si>
  <si>
    <t xml:space="preserve">Utilidad neta mayoritaria </t>
  </si>
  <si>
    <t xml:space="preserve">Pasivo Corriente </t>
  </si>
  <si>
    <t>Préstamos bancarios y documentos por pagar</t>
  </si>
  <si>
    <r>
      <t xml:space="preserve">% Deuda Total </t>
    </r>
    <r>
      <rPr>
        <vertAlign val="superscript"/>
        <sz val="11"/>
        <rFont val="Calibri"/>
        <family val="2"/>
        <scheme val="minor"/>
      </rPr>
      <t xml:space="preserve">(1) </t>
    </r>
  </si>
  <si>
    <r>
      <t xml:space="preserve">% Tasa de interés variable </t>
    </r>
    <r>
      <rPr>
        <vertAlign val="superscript"/>
        <sz val="11"/>
        <rFont val="Calibri"/>
        <family val="2"/>
        <scheme val="minor"/>
      </rPr>
      <t>(1) (2)</t>
    </r>
  </si>
  <si>
    <r>
      <t xml:space="preserve">2018 </t>
    </r>
    <r>
      <rPr>
        <b/>
        <vertAlign val="superscript"/>
        <sz val="8"/>
        <color rgb="FFC00000"/>
        <rFont val="Calibri"/>
        <family val="2"/>
        <scheme val="minor"/>
      </rPr>
      <t>(4)</t>
    </r>
  </si>
  <si>
    <r>
      <t xml:space="preserve">Δ% Comparable </t>
    </r>
    <r>
      <rPr>
        <b/>
        <vertAlign val="superscript"/>
        <sz val="8"/>
        <color rgb="FFC00000"/>
        <rFont val="Calibri"/>
        <family val="2"/>
        <scheme val="minor"/>
      </rPr>
      <t>(8)</t>
    </r>
  </si>
  <si>
    <r>
      <t xml:space="preserve">Utilidad de operación  </t>
    </r>
    <r>
      <rPr>
        <b/>
        <vertAlign val="superscript"/>
        <sz val="8"/>
        <color indexed="8"/>
        <rFont val="Calibri"/>
        <family val="2"/>
        <scheme val="minor"/>
      </rPr>
      <t>(6)</t>
    </r>
  </si>
  <si>
    <t>% de Ing.</t>
  </si>
  <si>
    <t>% of Ing.</t>
  </si>
  <si>
    <r>
      <t xml:space="preserve">Δ% 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</si>
  <si>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>Ventas netas.</t>
  </si>
  <si>
    <t>Otros ingresos de operación.</t>
  </si>
  <si>
    <t>Gastos de operación</t>
  </si>
  <si>
    <t>Otros gastos operativos, neto</t>
  </si>
  <si>
    <t>Depreciación, amortización y otros cargos virtuales</t>
  </si>
  <si>
    <t>Deuda a corto plazo y documentos</t>
  </si>
  <si>
    <t>Proveedores</t>
  </si>
  <si>
    <t>Vencimiento CP del pasivo por Arrendamiento a LP</t>
  </si>
  <si>
    <t>Otros pasivos corto plazo</t>
  </si>
  <si>
    <t>Pasivo circulante</t>
  </si>
  <si>
    <t>Obligaciones por Arrendamiento LP</t>
  </si>
  <si>
    <t>Otros pasivos de largo plazo</t>
  </si>
  <si>
    <t>Total pasivo</t>
  </si>
  <si>
    <t>Total participación controladora</t>
  </si>
  <si>
    <t>Total capital</t>
  </si>
  <si>
    <t>Total Pasivo y Capital</t>
  </si>
  <si>
    <t>Depreciación acumulada</t>
  </si>
  <si>
    <t>Total propiedad, planta y equipo, neto</t>
  </si>
  <si>
    <t>Activos por Derechos de Uso</t>
  </si>
  <si>
    <t>Inversión en acciones</t>
  </si>
  <si>
    <t>Activos intangibles</t>
  </si>
  <si>
    <t>Otros activos no circulantes</t>
  </si>
  <si>
    <t xml:space="preserve">Total activos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</si>
</sst>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_-;\-* #,##0_-;_-* &quot;-&quot;??_-;_-@_-"/>
    <numFmt numFmtId="169" formatCode="_(* #,##0.0_);_(* \(#,##0.0\);_(* &quot;-&quot;??_);_(@_)"/>
    <numFmt numFmtId="170" formatCode="[$-409]mmm\-yy;@"/>
    <numFmt numFmtId="171" formatCode="_(* #,##0.0000_);_(* \(#,##0.0000\);_(* &quot;-&quot;??_);_(@_)"/>
    <numFmt numFmtId="172" formatCode="0.0%;\(0.0%\)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rgb="FFC00000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8"/>
      <color rgb="FF85002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vertAlign val="superscript"/>
      <sz val="9"/>
      <color rgb="FFC0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vertAlign val="superscript"/>
      <sz val="12"/>
      <color rgb="FF393943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939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9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393943"/>
      </top>
      <bottom style="thin">
        <color rgb="FF39394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dotted">
        <color rgb="FF39394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93943"/>
      </top>
      <bottom style="medium">
        <color rgb="FFC00000"/>
      </bottom>
      <diagonal/>
    </border>
    <border>
      <left/>
      <right/>
      <top/>
      <bottom style="thin">
        <color rgb="FF393943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</cellStyleXfs>
  <cellXfs count="454">
    <xf numFmtId="0" fontId="0" fillId="0" borderId="0" xfId="0"/>
    <xf numFmtId="0" fontId="3" fillId="0" borderId="0" xfId="0" applyFont="1"/>
    <xf numFmtId="0" fontId="1" fillId="0" borderId="0" xfId="0" applyFont="1" applyBorder="1"/>
    <xf numFmtId="0" fontId="5" fillId="4" borderId="0" xfId="0" applyFont="1" applyFill="1" applyBorder="1" applyAlignment="1">
      <alignment horizontal="center" vertical="center" wrapText="1" shrinkToFit="1"/>
    </xf>
    <xf numFmtId="0" fontId="6" fillId="0" borderId="0" xfId="0" applyFont="1" applyBorder="1"/>
    <xf numFmtId="0" fontId="6" fillId="0" borderId="4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10" fillId="4" borderId="0" xfId="3" applyFont="1" applyFill="1" applyBorder="1" applyAlignment="1">
      <alignment horizontal="centerContinuous" vertical="center" wrapText="1"/>
    </xf>
    <xf numFmtId="0" fontId="10" fillId="4" borderId="0" xfId="3" applyFont="1" applyFill="1" applyBorder="1" applyAlignment="1">
      <alignment horizontal="centerContinuous" vertical="center"/>
    </xf>
    <xf numFmtId="0" fontId="11" fillId="4" borderId="0" xfId="4" applyFont="1" applyFill="1" applyBorder="1" applyAlignment="1">
      <alignment horizontal="centerContinuous" vertical="center" shrinkToFit="1"/>
    </xf>
    <xf numFmtId="0" fontId="12" fillId="4" borderId="0" xfId="4" applyFont="1" applyFill="1" applyBorder="1" applyAlignment="1">
      <alignment vertical="center" wrapText="1"/>
    </xf>
    <xf numFmtId="0" fontId="12" fillId="4" borderId="0" xfId="4" applyFont="1" applyFill="1" applyBorder="1" applyAlignment="1">
      <alignment vertical="center"/>
    </xf>
    <xf numFmtId="0" fontId="13" fillId="4" borderId="0" xfId="4" applyFont="1" applyFill="1" applyBorder="1" applyAlignment="1">
      <alignment vertical="center" shrinkToFit="1"/>
    </xf>
    <xf numFmtId="0" fontId="2" fillId="3" borderId="0" xfId="4" applyFont="1" applyFill="1" applyBorder="1" applyAlignment="1">
      <alignment horizontal="centerContinuous" vertical="center" shrinkToFit="1"/>
    </xf>
    <xf numFmtId="0" fontId="3" fillId="0" borderId="0" xfId="0" applyFont="1" applyAlignment="1">
      <alignment vertical="center"/>
    </xf>
    <xf numFmtId="0" fontId="14" fillId="4" borderId="0" xfId="4" applyFont="1" applyFill="1"/>
    <xf numFmtId="0" fontId="11" fillId="4" borderId="0" xfId="4" applyFont="1" applyFill="1" applyBorder="1" applyAlignment="1">
      <alignment vertical="center" shrinkToFit="1"/>
    </xf>
    <xf numFmtId="0" fontId="15" fillId="6" borderId="5" xfId="4" applyFont="1" applyFill="1" applyBorder="1" applyAlignment="1">
      <alignment horizontal="center" vertical="center" wrapText="1" shrinkToFit="1"/>
    </xf>
    <xf numFmtId="0" fontId="16" fillId="6" borderId="5" xfId="4" applyFont="1" applyFill="1" applyBorder="1" applyAlignment="1">
      <alignment horizontal="center" vertical="center" wrapText="1" shrinkToFit="1"/>
    </xf>
    <xf numFmtId="0" fontId="17" fillId="4" borderId="0" xfId="4" applyFont="1" applyFill="1" applyBorder="1" applyAlignment="1">
      <alignment horizontal="center" vertical="center" wrapText="1" shrinkToFi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vertical="center" wrapText="1" shrinkToFit="1"/>
    </xf>
    <xf numFmtId="3" fontId="18" fillId="0" borderId="0" xfId="0" applyNumberFormat="1" applyFont="1" applyFill="1" applyBorder="1" applyAlignment="1">
      <alignment horizontal="center"/>
    </xf>
    <xf numFmtId="0" fontId="7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vertical="center" wrapText="1" shrinkToFit="1"/>
    </xf>
    <xf numFmtId="166" fontId="3" fillId="0" borderId="4" xfId="1" applyNumberFormat="1" applyFont="1" applyFill="1" applyBorder="1" applyAlignment="1">
      <alignment horizontal="center" vertical="center" wrapText="1" shrinkToFit="1"/>
    </xf>
    <xf numFmtId="0" fontId="21" fillId="4" borderId="0" xfId="4" applyFont="1" applyFill="1" applyBorder="1" applyAlignment="1">
      <alignment vertical="center"/>
    </xf>
    <xf numFmtId="0" fontId="21" fillId="4" borderId="0" xfId="4" applyFont="1" applyFill="1" applyAlignment="1">
      <alignment vertical="center"/>
    </xf>
    <xf numFmtId="0" fontId="21" fillId="6" borderId="0" xfId="4" applyFont="1" applyFill="1" applyBorder="1" applyAlignment="1">
      <alignment vertical="center"/>
    </xf>
    <xf numFmtId="0" fontId="21" fillId="6" borderId="0" xfId="4" applyFont="1" applyFill="1" applyAlignment="1">
      <alignment vertical="center"/>
    </xf>
    <xf numFmtId="9" fontId="26" fillId="6" borderId="0" xfId="2" applyFont="1" applyFill="1" applyBorder="1" applyAlignment="1">
      <alignment horizontal="right" wrapText="1" shrinkToFit="1"/>
    </xf>
    <xf numFmtId="0" fontId="23" fillId="4" borderId="0" xfId="0" applyFont="1" applyFill="1" applyAlignment="1">
      <alignment vertical="center" wrapText="1" shrinkToFit="1"/>
    </xf>
    <xf numFmtId="0" fontId="10" fillId="4" borderId="0" xfId="0" applyFont="1" applyFill="1" applyAlignment="1">
      <alignment horizontal="centerContinuous" vertical="center" wrapText="1"/>
    </xf>
    <xf numFmtId="0" fontId="10" fillId="4" borderId="0" xfId="0" applyFont="1" applyFill="1" applyBorder="1" applyAlignment="1">
      <alignment horizontal="centerContinuous" vertical="center" wrapText="1" shrinkToFit="1"/>
    </xf>
    <xf numFmtId="0" fontId="10" fillId="4" borderId="0" xfId="0" applyFont="1" applyFill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3" quotePrefix="1" applyFont="1" applyFill="1" applyBorder="1" applyAlignment="1">
      <alignment horizontal="left" vertical="center" wrapText="1"/>
    </xf>
    <xf numFmtId="0" fontId="10" fillId="4" borderId="0" xfId="3" quotePrefix="1" applyFont="1" applyFill="1" applyBorder="1" applyAlignment="1">
      <alignment horizontal="left" vertical="center" wrapText="1" shrinkToFit="1"/>
    </xf>
    <xf numFmtId="0" fontId="10" fillId="4" borderId="0" xfId="3" applyFont="1" applyFill="1" applyBorder="1" applyAlignment="1">
      <alignment horizontal="left" vertical="center" wrapText="1"/>
    </xf>
    <xf numFmtId="0" fontId="10" fillId="4" borderId="0" xfId="3" applyFont="1" applyFill="1" applyBorder="1" applyAlignment="1">
      <alignment horizontal="left" vertical="center" wrapText="1" shrinkToFit="1"/>
    </xf>
    <xf numFmtId="0" fontId="32" fillId="4" borderId="0" xfId="0" applyFont="1" applyFill="1" applyBorder="1" applyAlignment="1">
      <alignment horizontal="right" vertical="center" wrapText="1" shrinkToFit="1"/>
    </xf>
    <xf numFmtId="0" fontId="32" fillId="4" borderId="0" xfId="0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vertical="center"/>
    </xf>
    <xf numFmtId="0" fontId="39" fillId="4" borderId="0" xfId="0" applyFont="1" applyFill="1" applyBorder="1" applyAlignment="1">
      <alignment vertical="center"/>
    </xf>
    <xf numFmtId="0" fontId="39" fillId="6" borderId="0" xfId="0" applyFont="1" applyFill="1" applyBorder="1" applyAlignment="1">
      <alignment vertical="center" wrapText="1" shrinkToFit="1"/>
    </xf>
    <xf numFmtId="0" fontId="36" fillId="4" borderId="0" xfId="0" applyFont="1" applyFill="1" applyBorder="1" applyAlignment="1">
      <alignment vertical="center"/>
    </xf>
    <xf numFmtId="0" fontId="23" fillId="6" borderId="0" xfId="0" applyFont="1" applyFill="1" applyAlignment="1">
      <alignment vertical="center" wrapText="1" shrinkToFit="1"/>
    </xf>
    <xf numFmtId="0" fontId="23" fillId="4" borderId="0" xfId="0" applyFont="1" applyFill="1" applyBorder="1" applyAlignment="1">
      <alignment vertical="center" wrapText="1" shrinkToFit="1"/>
    </xf>
    <xf numFmtId="0" fontId="39" fillId="6" borderId="0" xfId="0" applyFont="1" applyFill="1" applyBorder="1" applyAlignment="1">
      <alignment horizontal="left" vertical="center" wrapText="1"/>
    </xf>
    <xf numFmtId="164" fontId="26" fillId="4" borderId="0" xfId="2" applyNumberFormat="1" applyFont="1" applyFill="1" applyBorder="1" applyAlignment="1">
      <alignment horizontal="right" wrapText="1" shrinkToFit="1"/>
    </xf>
    <xf numFmtId="164" fontId="26" fillId="6" borderId="0" xfId="2" applyNumberFormat="1" applyFont="1" applyFill="1" applyBorder="1" applyAlignment="1">
      <alignment horizontal="right" wrapText="1" shrinkToFit="1"/>
    </xf>
    <xf numFmtId="0" fontId="23" fillId="4" borderId="0" xfId="0" applyFont="1" applyFill="1" applyBorder="1" applyAlignment="1">
      <alignment vertical="center"/>
    </xf>
    <xf numFmtId="0" fontId="39" fillId="4" borderId="0" xfId="0" quotePrefix="1" applyFont="1" applyFill="1" applyBorder="1" applyAlignment="1">
      <alignment horizontal="left" vertical="center"/>
    </xf>
    <xf numFmtId="0" fontId="39" fillId="6" borderId="6" xfId="0" applyFont="1" applyFill="1" applyBorder="1" applyAlignment="1">
      <alignment horizontal="left" vertical="center" wrapText="1"/>
    </xf>
    <xf numFmtId="164" fontId="26" fillId="4" borderId="6" xfId="2" applyNumberFormat="1" applyFont="1" applyFill="1" applyBorder="1" applyAlignment="1">
      <alignment horizontal="right" wrapText="1" shrinkToFit="1"/>
    </xf>
    <xf numFmtId="164" fontId="26" fillId="6" borderId="6" xfId="2" applyNumberFormat="1" applyFont="1" applyFill="1" applyBorder="1" applyAlignment="1">
      <alignment horizontal="right" wrapText="1" shrinkToFit="1"/>
    </xf>
    <xf numFmtId="0" fontId="39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 wrapText="1" shrinkToFit="1"/>
    </xf>
    <xf numFmtId="164" fontId="40" fillId="4" borderId="0" xfId="2" applyNumberFormat="1" applyFont="1" applyFill="1" applyBorder="1" applyAlignment="1">
      <alignment horizontal="right" vertical="center" wrapText="1" shrinkToFit="1"/>
    </xf>
    <xf numFmtId="166" fontId="39" fillId="4" borderId="0" xfId="1" applyNumberFormat="1" applyFont="1" applyFill="1" applyBorder="1" applyAlignment="1">
      <alignment horizontal="right" vertical="center" wrapText="1" shrinkToFit="1"/>
    </xf>
    <xf numFmtId="169" fontId="36" fillId="4" borderId="0" xfId="1" applyNumberFormat="1" applyFont="1" applyFill="1" applyBorder="1" applyAlignment="1">
      <alignment horizontal="right" vertical="center" wrapText="1" shrinkToFit="1"/>
    </xf>
    <xf numFmtId="169" fontId="39" fillId="4" borderId="0" xfId="1" applyNumberFormat="1" applyFont="1" applyFill="1" applyBorder="1" applyAlignment="1">
      <alignment horizontal="right" vertical="center" wrapText="1" shrinkToFit="1"/>
    </xf>
    <xf numFmtId="0" fontId="25" fillId="3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right" vertical="center" wrapText="1" shrinkToFit="1"/>
    </xf>
    <xf numFmtId="0" fontId="39" fillId="4" borderId="8" xfId="0" applyFont="1" applyFill="1" applyBorder="1" applyAlignment="1">
      <alignment horizontal="left" wrapText="1"/>
    </xf>
    <xf numFmtId="0" fontId="39" fillId="4" borderId="0" xfId="0" applyFont="1" applyFill="1" applyBorder="1" applyAlignment="1">
      <alignment horizontal="left" vertical="center" wrapText="1" shrinkToFit="1"/>
    </xf>
    <xf numFmtId="164" fontId="26" fillId="4" borderId="8" xfId="2" applyNumberFormat="1" applyFont="1" applyFill="1" applyBorder="1" applyAlignment="1">
      <alignment horizontal="right" vertical="center" wrapText="1" shrinkToFit="1"/>
    </xf>
    <xf numFmtId="9" fontId="26" fillId="4" borderId="8" xfId="2" applyFont="1" applyFill="1" applyBorder="1" applyAlignment="1">
      <alignment horizontal="right" vertical="center" wrapText="1" shrinkToFit="1"/>
    </xf>
    <xf numFmtId="164" fontId="26" fillId="0" borderId="8" xfId="2" applyNumberFormat="1" applyFont="1" applyFill="1" applyBorder="1" applyAlignment="1">
      <alignment horizontal="right" vertical="center" wrapText="1" shrinkToFit="1"/>
    </xf>
    <xf numFmtId="0" fontId="39" fillId="4" borderId="8" xfId="0" applyFont="1" applyFill="1" applyBorder="1" applyAlignment="1">
      <alignment wrapText="1"/>
    </xf>
    <xf numFmtId="167" fontId="41" fillId="0" borderId="8" xfId="0" applyNumberFormat="1" applyFont="1" applyFill="1" applyBorder="1" applyAlignment="1">
      <alignment horizontal="right" vertical="center" wrapText="1" shrinkToFit="1"/>
    </xf>
    <xf numFmtId="0" fontId="39" fillId="4" borderId="3" xfId="0" applyFont="1" applyFill="1" applyBorder="1" applyAlignment="1">
      <alignment vertical="center" wrapText="1" shrinkToFit="1"/>
    </xf>
    <xf numFmtId="0" fontId="23" fillId="6" borderId="4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 wrapText="1" shrinkToFit="1"/>
    </xf>
    <xf numFmtId="0" fontId="41" fillId="6" borderId="4" xfId="0" applyFont="1" applyFill="1" applyBorder="1" applyAlignment="1">
      <alignment horizontal="right" vertical="center" wrapText="1" shrinkToFit="1"/>
    </xf>
    <xf numFmtId="169" fontId="41" fillId="6" borderId="4" xfId="1" applyNumberFormat="1" applyFont="1" applyFill="1" applyBorder="1" applyAlignment="1">
      <alignment horizontal="right" vertical="center" wrapText="1" shrinkToFit="1"/>
    </xf>
    <xf numFmtId="167" fontId="41" fillId="0" borderId="4" xfId="0" applyNumberFormat="1" applyFont="1" applyFill="1" applyBorder="1" applyAlignment="1">
      <alignment horizontal="right" vertical="center" wrapText="1" shrinkToFit="1"/>
    </xf>
    <xf numFmtId="0" fontId="23" fillId="6" borderId="0" xfId="0" applyFont="1" applyFill="1" applyBorder="1" applyAlignment="1">
      <alignment vertical="center" wrapText="1" shrinkToFit="1"/>
    </xf>
    <xf numFmtId="0" fontId="39" fillId="6" borderId="0" xfId="0" applyFont="1" applyFill="1" applyBorder="1" applyAlignment="1">
      <alignment vertical="center" wrapText="1"/>
    </xf>
    <xf numFmtId="10" fontId="36" fillId="6" borderId="0" xfId="2" applyNumberFormat="1" applyFont="1" applyFill="1" applyBorder="1" applyAlignment="1">
      <alignment horizontal="right" vertical="center" wrapText="1" shrinkToFit="1"/>
    </xf>
    <xf numFmtId="0" fontId="23" fillId="6" borderId="0" xfId="0" applyFont="1" applyFill="1" applyBorder="1" applyAlignment="1">
      <alignment horizontal="right" vertical="center" wrapText="1" shrinkToFit="1"/>
    </xf>
    <xf numFmtId="165" fontId="39" fillId="6" borderId="0" xfId="1" applyNumberFormat="1" applyFont="1" applyFill="1" applyBorder="1" applyAlignment="1">
      <alignment horizontal="right" vertical="center" wrapText="1" shrinkToFit="1"/>
    </xf>
    <xf numFmtId="165" fontId="39" fillId="4" borderId="0" xfId="1" applyNumberFormat="1" applyFont="1" applyFill="1" applyBorder="1" applyAlignment="1">
      <alignment horizontal="right" vertical="center" wrapText="1" shrinkToFit="1"/>
    </xf>
    <xf numFmtId="0" fontId="23" fillId="4" borderId="0" xfId="0" applyFont="1" applyFill="1" applyAlignment="1">
      <alignment wrapText="1" shrinkToFit="1"/>
    </xf>
    <xf numFmtId="0" fontId="42" fillId="4" borderId="0" xfId="0" applyFont="1" applyFill="1" applyAlignment="1">
      <alignment vertical="center" wrapText="1" shrinkToFit="1"/>
    </xf>
    <xf numFmtId="0" fontId="45" fillId="4" borderId="0" xfId="0" applyFont="1" applyFill="1" applyAlignment="1">
      <alignment vertical="center"/>
    </xf>
    <xf numFmtId="0" fontId="46" fillId="4" borderId="0" xfId="0" applyFont="1" applyFill="1" applyAlignment="1">
      <alignment vertical="center"/>
    </xf>
    <xf numFmtId="0" fontId="46" fillId="4" borderId="0" xfId="0" applyFont="1" applyFill="1" applyAlignment="1">
      <alignment horizontal="right" vertical="center"/>
    </xf>
    <xf numFmtId="0" fontId="47" fillId="4" borderId="0" xfId="0" applyFont="1" applyFill="1" applyAlignment="1">
      <alignment vertical="center"/>
    </xf>
    <xf numFmtId="0" fontId="48" fillId="4" borderId="0" xfId="0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48" fillId="4" borderId="0" xfId="0" applyFont="1" applyFill="1" applyBorder="1" applyAlignment="1">
      <alignment vertical="center"/>
    </xf>
    <xf numFmtId="0" fontId="48" fillId="4" borderId="0" xfId="0" applyFont="1" applyFill="1" applyAlignment="1">
      <alignment horizontal="right" vertical="center"/>
    </xf>
    <xf numFmtId="0" fontId="48" fillId="4" borderId="0" xfId="0" applyFont="1" applyFill="1" applyBorder="1" applyAlignment="1">
      <alignment horizontal="right" vertical="center"/>
    </xf>
    <xf numFmtId="0" fontId="36" fillId="6" borderId="0" xfId="0" applyFont="1" applyFill="1" applyBorder="1" applyAlignment="1">
      <alignment vertical="center" wrapText="1" shrinkToFit="1"/>
    </xf>
    <xf numFmtId="0" fontId="39" fillId="6" borderId="0" xfId="0" applyFont="1" applyFill="1" applyBorder="1" applyAlignment="1">
      <alignment vertical="center"/>
    </xf>
    <xf numFmtId="0" fontId="39" fillId="6" borderId="3" xfId="0" applyFont="1" applyFill="1" applyBorder="1" applyAlignment="1">
      <alignment vertical="center" wrapText="1" shrinkToFit="1"/>
    </xf>
    <xf numFmtId="164" fontId="26" fillId="6" borderId="3" xfId="2" applyNumberFormat="1" applyFont="1" applyFill="1" applyBorder="1" applyAlignment="1">
      <alignment horizontal="right" wrapText="1" shrinkToFit="1"/>
    </xf>
    <xf numFmtId="169" fontId="26" fillId="6" borderId="0" xfId="1" applyNumberFormat="1" applyFont="1" applyFill="1" applyBorder="1" applyAlignment="1">
      <alignment horizontal="right" wrapText="1" shrinkToFit="1"/>
    </xf>
    <xf numFmtId="0" fontId="39" fillId="6" borderId="0" xfId="0" applyFont="1" applyFill="1" applyBorder="1" applyAlignment="1">
      <alignment horizontal="left" vertical="center" wrapText="1" indent="1"/>
    </xf>
    <xf numFmtId="0" fontId="39" fillId="6" borderId="0" xfId="0" quotePrefix="1" applyFont="1" applyFill="1" applyBorder="1" applyAlignment="1">
      <alignment horizontal="left" vertical="center"/>
    </xf>
    <xf numFmtId="0" fontId="39" fillId="6" borderId="6" xfId="0" applyFont="1" applyFill="1" applyBorder="1" applyAlignment="1">
      <alignment vertical="center" wrapText="1"/>
    </xf>
    <xf numFmtId="0" fontId="39" fillId="6" borderId="9" xfId="0" applyFont="1" applyFill="1" applyBorder="1" applyAlignment="1">
      <alignment vertical="center" wrapText="1"/>
    </xf>
    <xf numFmtId="0" fontId="39" fillId="6" borderId="4" xfId="0" applyFont="1" applyFill="1" applyBorder="1" applyAlignment="1">
      <alignment vertical="center" wrapText="1" shrinkToFit="1"/>
    </xf>
    <xf numFmtId="164" fontId="26" fillId="6" borderId="9" xfId="2" applyNumberFormat="1" applyFont="1" applyFill="1" applyBorder="1" applyAlignment="1">
      <alignment horizontal="right" vertical="center" wrapText="1" shrinkToFit="1"/>
    </xf>
    <xf numFmtId="169" fontId="26" fillId="6" borderId="9" xfId="1" applyNumberFormat="1" applyFont="1" applyFill="1" applyBorder="1" applyAlignment="1">
      <alignment horizontal="right" vertical="center" wrapText="1" shrinkToFit="1"/>
    </xf>
    <xf numFmtId="0" fontId="27" fillId="6" borderId="0" xfId="0" applyFont="1" applyFill="1" applyBorder="1" applyAlignment="1">
      <alignment horizontal="left" vertical="center" wrapText="1"/>
    </xf>
    <xf numFmtId="164" fontId="26" fillId="4" borderId="3" xfId="2" applyNumberFormat="1" applyFont="1" applyFill="1" applyBorder="1" applyAlignment="1">
      <alignment horizontal="right" wrapText="1" shrinkToFit="1"/>
    </xf>
    <xf numFmtId="0" fontId="10" fillId="4" borderId="0" xfId="0" applyFont="1" applyFill="1" applyAlignment="1">
      <alignment horizontal="centerContinuous" vertical="center" wrapText="1" shrinkToFit="1"/>
    </xf>
    <xf numFmtId="0" fontId="10" fillId="4" borderId="0" xfId="0" applyFont="1" applyFill="1" applyBorder="1" applyAlignment="1">
      <alignment horizontal="centerContinuous" vertical="center"/>
    </xf>
    <xf numFmtId="0" fontId="10" fillId="4" borderId="0" xfId="0" applyFont="1" applyFill="1" applyAlignment="1">
      <alignment horizontal="centerContinuous" vertical="center"/>
    </xf>
    <xf numFmtId="0" fontId="50" fillId="4" borderId="0" xfId="3" applyFont="1" applyFill="1" applyBorder="1" applyAlignment="1">
      <alignment horizontal="left" vertical="center" wrapText="1" shrinkToFit="1"/>
    </xf>
    <xf numFmtId="0" fontId="50" fillId="4" borderId="0" xfId="3" applyFont="1" applyFill="1" applyBorder="1" applyAlignment="1">
      <alignment horizontal="left" vertical="center"/>
    </xf>
    <xf numFmtId="0" fontId="51" fillId="4" borderId="0" xfId="0" applyFont="1" applyFill="1" applyBorder="1" applyAlignment="1">
      <alignment horizontal="center" vertical="center" wrapText="1" shrinkToFit="1"/>
    </xf>
    <xf numFmtId="0" fontId="51" fillId="4" borderId="0" xfId="0" applyFont="1" applyFill="1" applyBorder="1" applyAlignment="1">
      <alignment horizontal="right" vertical="center" wrapText="1" shrinkToFit="1"/>
    </xf>
    <xf numFmtId="0" fontId="51" fillId="4" borderId="0" xfId="0" applyFont="1" applyFill="1" applyBorder="1" applyAlignment="1">
      <alignment horizontal="center" vertical="center"/>
    </xf>
    <xf numFmtId="166" fontId="26" fillId="4" borderId="0" xfId="1" applyNumberFormat="1" applyFont="1" applyFill="1" applyBorder="1" applyAlignment="1">
      <alignment vertical="center"/>
    </xf>
    <xf numFmtId="0" fontId="27" fillId="4" borderId="3" xfId="0" applyFont="1" applyFill="1" applyBorder="1" applyAlignment="1">
      <alignment horizontal="left" vertical="center" wrapText="1"/>
    </xf>
    <xf numFmtId="165" fontId="26" fillId="4" borderId="3" xfId="1" applyNumberFormat="1" applyFont="1" applyFill="1" applyBorder="1" applyAlignment="1">
      <alignment horizontal="right" wrapText="1" shrinkToFit="1"/>
    </xf>
    <xf numFmtId="169" fontId="26" fillId="4" borderId="3" xfId="1" applyNumberFormat="1" applyFont="1" applyFill="1" applyBorder="1" applyAlignment="1">
      <alignment horizontal="right" wrapText="1" shrinkToFit="1"/>
    </xf>
    <xf numFmtId="169" fontId="26" fillId="4" borderId="0" xfId="1" applyNumberFormat="1" applyFont="1" applyFill="1" applyBorder="1" applyAlignment="1">
      <alignment horizontal="right" wrapText="1" shrinkToFit="1"/>
    </xf>
    <xf numFmtId="0" fontId="27" fillId="4" borderId="0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left" vertical="center"/>
    </xf>
    <xf numFmtId="166" fontId="26" fillId="6" borderId="0" xfId="1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166" fontId="26" fillId="0" borderId="0" xfId="1" applyNumberFormat="1" applyFont="1" applyFill="1" applyBorder="1" applyAlignment="1">
      <alignment vertical="center"/>
    </xf>
    <xf numFmtId="0" fontId="39" fillId="4" borderId="4" xfId="0" applyFont="1" applyFill="1" applyBorder="1" applyAlignment="1">
      <alignment vertical="center"/>
    </xf>
    <xf numFmtId="0" fontId="29" fillId="4" borderId="0" xfId="4" applyFont="1" applyFill="1" applyBorder="1" applyAlignment="1">
      <alignment horizontal="centerContinuous" vertical="center"/>
    </xf>
    <xf numFmtId="0" fontId="28" fillId="4" borderId="0" xfId="4" applyFont="1" applyFill="1" applyBorder="1" applyAlignment="1">
      <alignment vertical="center"/>
    </xf>
    <xf numFmtId="0" fontId="26" fillId="4" borderId="0" xfId="4" applyFont="1" applyFill="1" applyAlignment="1">
      <alignment vertical="center"/>
    </xf>
    <xf numFmtId="0" fontId="29" fillId="4" borderId="0" xfId="4" applyFont="1" applyFill="1" applyBorder="1" applyAlignment="1">
      <alignment horizontal="left" vertical="center"/>
    </xf>
    <xf numFmtId="0" fontId="28" fillId="4" borderId="0" xfId="4" applyFont="1" applyFill="1" applyBorder="1" applyAlignment="1">
      <alignment horizontal="centerContinuous" vertical="center"/>
    </xf>
    <xf numFmtId="0" fontId="29" fillId="4" borderId="0" xfId="4" applyFont="1" applyFill="1" applyBorder="1" applyAlignment="1">
      <alignment horizontal="center" vertical="center"/>
    </xf>
    <xf numFmtId="0" fontId="26" fillId="4" borderId="0" xfId="4" applyFont="1" applyFill="1" applyAlignment="1">
      <alignment horizontal="centerContinuous" vertical="center"/>
    </xf>
    <xf numFmtId="0" fontId="28" fillId="4" borderId="0" xfId="3" applyFont="1" applyFill="1" applyBorder="1" applyAlignment="1">
      <alignment horizontal="centerContinuous" vertical="center" wrapText="1"/>
    </xf>
    <xf numFmtId="0" fontId="28" fillId="4" borderId="0" xfId="3" applyFont="1" applyFill="1" applyBorder="1" applyAlignment="1">
      <alignment horizontal="centerContinuous" vertical="center"/>
    </xf>
    <xf numFmtId="0" fontId="56" fillId="4" borderId="0" xfId="4" applyFont="1" applyFill="1" applyBorder="1" applyAlignment="1">
      <alignment horizontal="centerContinuous" vertical="center" shrinkToFit="1"/>
    </xf>
    <xf numFmtId="0" fontId="56" fillId="4" borderId="0" xfId="4" applyFont="1" applyFill="1" applyBorder="1" applyAlignment="1">
      <alignment horizontal="centerContinuous" vertical="center"/>
    </xf>
    <xf numFmtId="0" fontId="24" fillId="0" borderId="0" xfId="4" applyFont="1" applyFill="1" applyBorder="1" applyAlignment="1">
      <alignment horizontal="center" vertical="center" shrinkToFit="1"/>
    </xf>
    <xf numFmtId="0" fontId="56" fillId="4" borderId="0" xfId="4" applyFont="1" applyFill="1" applyBorder="1" applyAlignment="1">
      <alignment vertical="center" shrinkToFit="1"/>
    </xf>
    <xf numFmtId="0" fontId="24" fillId="0" borderId="0" xfId="4" applyFont="1" applyFill="1" applyBorder="1" applyAlignment="1">
      <alignment horizontal="centerContinuous" vertical="center" shrinkToFit="1"/>
    </xf>
    <xf numFmtId="0" fontId="56" fillId="4" borderId="0" xfId="4" applyFont="1" applyFill="1" applyBorder="1" applyAlignment="1">
      <alignment vertical="center"/>
    </xf>
    <xf numFmtId="0" fontId="56" fillId="4" borderId="0" xfId="4" applyFont="1" applyFill="1" applyBorder="1" applyAlignment="1">
      <alignment vertical="center" wrapText="1"/>
    </xf>
    <xf numFmtId="0" fontId="22" fillId="6" borderId="5" xfId="4" applyFont="1" applyFill="1" applyBorder="1" applyAlignment="1">
      <alignment horizontal="center" vertical="center" wrapText="1" shrinkToFit="1"/>
    </xf>
    <xf numFmtId="0" fontId="22" fillId="0" borderId="0" xfId="4" applyFont="1" applyFill="1" applyBorder="1" applyAlignment="1">
      <alignment horizontal="center" vertical="center" wrapText="1" shrinkToFit="1"/>
    </xf>
    <xf numFmtId="0" fontId="57" fillId="4" borderId="0" xfId="4" applyFont="1" applyFill="1" applyBorder="1" applyAlignment="1">
      <alignment horizontal="center" vertical="center" wrapText="1" shrinkToFit="1"/>
    </xf>
    <xf numFmtId="170" fontId="22" fillId="0" borderId="0" xfId="4" applyNumberFormat="1" applyFont="1" applyFill="1" applyBorder="1" applyAlignment="1">
      <alignment horizontal="centerContinuous" vertical="center" wrapText="1" shrinkToFit="1"/>
    </xf>
    <xf numFmtId="0" fontId="22" fillId="0" borderId="0" xfId="4" applyFont="1" applyFill="1" applyBorder="1" applyAlignment="1">
      <alignment horizontal="centerContinuous" vertical="center" wrapText="1" shrinkToFit="1"/>
    </xf>
    <xf numFmtId="165" fontId="26" fillId="6" borderId="0" xfId="1" applyNumberFormat="1" applyFont="1" applyFill="1" applyBorder="1" applyAlignment="1">
      <alignment horizontal="left" vertical="center" wrapText="1" shrinkToFit="1"/>
    </xf>
    <xf numFmtId="0" fontId="26" fillId="0" borderId="0" xfId="4" applyFont="1" applyFill="1" applyBorder="1" applyAlignment="1">
      <alignment horizontal="left" vertical="center" wrapText="1" shrinkToFit="1"/>
    </xf>
    <xf numFmtId="10" fontId="26" fillId="6" borderId="0" xfId="2" applyNumberFormat="1" applyFont="1" applyFill="1" applyBorder="1" applyAlignment="1">
      <alignment horizontal="center" vertical="center" wrapText="1" shrinkToFit="1"/>
    </xf>
    <xf numFmtId="10" fontId="26" fillId="0" borderId="0" xfId="2" applyNumberFormat="1" applyFont="1" applyFill="1" applyBorder="1" applyAlignment="1">
      <alignment horizontal="center" vertical="center" wrapText="1" shrinkToFit="1"/>
    </xf>
    <xf numFmtId="10" fontId="26" fillId="0" borderId="0" xfId="2" applyNumberFormat="1" applyFont="1" applyFill="1" applyBorder="1" applyAlignment="1">
      <alignment horizontal="right" vertical="center" wrapText="1" shrinkToFit="1"/>
    </xf>
    <xf numFmtId="165" fontId="26" fillId="0" borderId="0" xfId="1" applyNumberFormat="1" applyFont="1" applyFill="1" applyBorder="1" applyAlignment="1">
      <alignment horizontal="right" vertical="center" wrapText="1" shrinkToFit="1"/>
    </xf>
    <xf numFmtId="171" fontId="26" fillId="0" borderId="0" xfId="1" applyNumberFormat="1" applyFont="1" applyFill="1" applyBorder="1" applyAlignment="1">
      <alignment horizontal="right" vertical="center" wrapText="1" shrinkToFit="1"/>
    </xf>
    <xf numFmtId="10" fontId="56" fillId="4" borderId="0" xfId="4" applyNumberFormat="1" applyFont="1" applyFill="1" applyBorder="1" applyAlignment="1">
      <alignment vertical="center"/>
    </xf>
    <xf numFmtId="165" fontId="56" fillId="4" borderId="0" xfId="4" applyNumberFormat="1" applyFont="1" applyFill="1" applyBorder="1" applyAlignment="1">
      <alignment vertical="center"/>
    </xf>
    <xf numFmtId="171" fontId="56" fillId="4" borderId="0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vertical="center" wrapText="1" shrinkToFit="1"/>
    </xf>
    <xf numFmtId="165" fontId="26" fillId="6" borderId="4" xfId="1" applyNumberFormat="1" applyFont="1" applyFill="1" applyBorder="1" applyAlignment="1">
      <alignment horizontal="left" vertical="center" wrapText="1" shrinkToFit="1"/>
    </xf>
    <xf numFmtId="0" fontId="27" fillId="0" borderId="4" xfId="4" applyFont="1" applyFill="1" applyBorder="1" applyAlignment="1">
      <alignment vertical="center" wrapText="1" shrinkToFit="1"/>
    </xf>
    <xf numFmtId="10" fontId="26" fillId="6" borderId="4" xfId="2" applyNumberFormat="1" applyFont="1" applyFill="1" applyBorder="1" applyAlignment="1">
      <alignment horizontal="center" vertical="center" wrapText="1" shrinkToFit="1"/>
    </xf>
    <xf numFmtId="0" fontId="58" fillId="0" borderId="0" xfId="0" applyFont="1"/>
    <xf numFmtId="0" fontId="31" fillId="0" borderId="0" xfId="0" applyFont="1"/>
    <xf numFmtId="0" fontId="2" fillId="0" borderId="0" xfId="4" applyFont="1" applyFill="1" applyBorder="1" applyAlignment="1">
      <alignment vertical="center" shrinkToFit="1"/>
    </xf>
    <xf numFmtId="0" fontId="34" fillId="0" borderId="0" xfId="4" applyFont="1" applyFill="1" applyBorder="1" applyAlignment="1">
      <alignment horizontal="centerContinuous" vertical="center" wrapText="1" shrinkToFit="1"/>
    </xf>
    <xf numFmtId="0" fontId="51" fillId="6" borderId="0" xfId="4" applyFont="1" applyFill="1" applyBorder="1" applyAlignment="1">
      <alignment horizontal="center" vertical="center" wrapText="1" shrinkToFit="1"/>
    </xf>
    <xf numFmtId="0" fontId="51" fillId="0" borderId="0" xfId="4" applyFont="1" applyFill="1" applyBorder="1" applyAlignment="1">
      <alignment horizontal="right" vertical="center" wrapText="1" shrinkToFit="1"/>
    </xf>
    <xf numFmtId="0" fontId="24" fillId="0" borderId="0" xfId="4" applyFont="1" applyFill="1" applyBorder="1" applyAlignment="1">
      <alignment horizontal="center" vertical="center" wrapText="1" shrinkToFit="1"/>
    </xf>
    <xf numFmtId="43" fontId="26" fillId="6" borderId="0" xfId="1" applyFont="1" applyFill="1" applyBorder="1" applyAlignment="1">
      <alignment horizontal="center" vertical="center" wrapText="1" shrinkToFit="1"/>
    </xf>
    <xf numFmtId="43" fontId="60" fillId="0" borderId="0" xfId="1" applyFont="1" applyFill="1" applyBorder="1" applyAlignment="1">
      <alignment horizontal="center" vertical="center" wrapText="1" shrinkToFit="1"/>
    </xf>
    <xf numFmtId="10" fontId="60" fillId="0" borderId="0" xfId="2" applyNumberFormat="1" applyFont="1" applyFill="1" applyBorder="1" applyAlignment="1">
      <alignment horizontal="center" vertical="center" wrapText="1" shrinkToFit="1"/>
    </xf>
    <xf numFmtId="0" fontId="61" fillId="4" borderId="0" xfId="4" applyFont="1" applyFill="1" applyBorder="1" applyAlignment="1">
      <alignment vertical="center"/>
    </xf>
    <xf numFmtId="0" fontId="61" fillId="4" borderId="4" xfId="4" applyFont="1" applyFill="1" applyBorder="1" applyAlignment="1">
      <alignment vertical="center"/>
    </xf>
    <xf numFmtId="43" fontId="26" fillId="6" borderId="4" xfId="1" applyFont="1" applyFill="1" applyBorder="1" applyAlignment="1">
      <alignment horizontal="center" vertical="center" wrapText="1" shrinkToFit="1"/>
    </xf>
    <xf numFmtId="0" fontId="61" fillId="4" borderId="0" xfId="4" applyFont="1" applyFill="1" applyBorder="1" applyAlignment="1">
      <alignment vertical="center" wrapText="1"/>
    </xf>
    <xf numFmtId="0" fontId="34" fillId="4" borderId="0" xfId="4" applyFont="1" applyFill="1" applyBorder="1" applyAlignment="1">
      <alignment horizontal="centerContinuous" vertical="center" wrapText="1" shrinkToFit="1"/>
    </xf>
    <xf numFmtId="49" fontId="51" fillId="6" borderId="0" xfId="4" applyNumberFormat="1" applyFont="1" applyFill="1" applyBorder="1" applyAlignment="1">
      <alignment horizontal="center" vertical="center" wrapText="1" shrinkToFit="1"/>
    </xf>
    <xf numFmtId="0" fontId="51" fillId="6" borderId="0" xfId="4" applyFont="1" applyFill="1" applyBorder="1" applyAlignment="1">
      <alignment horizontal="right" vertical="center" wrapText="1" shrinkToFit="1"/>
    </xf>
    <xf numFmtId="169" fontId="26" fillId="4" borderId="0" xfId="1" applyNumberFormat="1" applyFont="1" applyFill="1" applyBorder="1" applyAlignment="1">
      <alignment horizontal="right" vertical="center"/>
    </xf>
    <xf numFmtId="167" fontId="56" fillId="4" borderId="0" xfId="4" applyNumberFormat="1" applyFont="1" applyFill="1" applyBorder="1" applyAlignment="1">
      <alignment vertical="center" shrinkToFit="1"/>
    </xf>
    <xf numFmtId="0" fontId="27" fillId="4" borderId="0" xfId="4" applyFont="1" applyFill="1" applyBorder="1" applyAlignment="1">
      <alignment vertical="center"/>
    </xf>
    <xf numFmtId="0" fontId="26" fillId="4" borderId="0" xfId="4" applyFont="1" applyFill="1" applyBorder="1" applyAlignment="1">
      <alignment vertical="center"/>
    </xf>
    <xf numFmtId="164" fontId="26" fillId="6" borderId="0" xfId="2" applyNumberFormat="1" applyFont="1" applyFill="1" applyBorder="1" applyAlignment="1">
      <alignment horizontal="center" vertical="center" wrapText="1" shrinkToFit="1"/>
    </xf>
    <xf numFmtId="164" fontId="26" fillId="6" borderId="4" xfId="2" applyNumberFormat="1" applyFont="1" applyFill="1" applyBorder="1" applyAlignment="1">
      <alignment horizontal="center" vertical="center" wrapText="1" shrinkToFit="1"/>
    </xf>
    <xf numFmtId="166" fontId="26" fillId="6" borderId="0" xfId="1" applyNumberFormat="1" applyFont="1" applyFill="1" applyBorder="1" applyAlignment="1">
      <alignment horizontal="right" wrapText="1" shrinkToFit="1"/>
    </xf>
    <xf numFmtId="0" fontId="64" fillId="6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21" fillId="4" borderId="0" xfId="4" applyFont="1" applyFill="1" applyBorder="1" applyAlignment="1">
      <alignment vertical="center" wrapText="1"/>
    </xf>
    <xf numFmtId="0" fontId="21" fillId="4" borderId="0" xfId="4" applyFont="1" applyFill="1" applyBorder="1" applyAlignment="1">
      <alignment vertical="center" shrinkToFit="1"/>
    </xf>
    <xf numFmtId="0" fontId="21" fillId="4" borderId="0" xfId="4" applyFont="1" applyFill="1" applyBorder="1" applyAlignment="1">
      <alignment horizontal="left" vertical="center" shrinkToFit="1"/>
    </xf>
    <xf numFmtId="0" fontId="65" fillId="4" borderId="0" xfId="4" applyFont="1" applyFill="1" applyBorder="1" applyAlignment="1">
      <alignment horizontal="center" vertical="center" wrapText="1"/>
    </xf>
    <xf numFmtId="0" fontId="63" fillId="3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66" fillId="6" borderId="5" xfId="4" applyFont="1" applyFill="1" applyBorder="1" applyAlignment="1">
      <alignment horizontal="center" vertical="center" wrapText="1" shrinkToFit="1"/>
    </xf>
    <xf numFmtId="0" fontId="21" fillId="4" borderId="0" xfId="4" applyFont="1" applyFill="1" applyAlignment="1">
      <alignment horizontal="left" vertical="center" shrinkToFit="1"/>
    </xf>
    <xf numFmtId="0" fontId="63" fillId="3" borderId="0" xfId="4" applyFont="1" applyFill="1" applyBorder="1" applyAlignment="1">
      <alignment vertical="center"/>
    </xf>
    <xf numFmtId="0" fontId="63" fillId="0" borderId="0" xfId="4" applyFont="1" applyFill="1" applyBorder="1" applyAlignment="1">
      <alignment vertical="center" wrapText="1"/>
    </xf>
    <xf numFmtId="0" fontId="67" fillId="6" borderId="0" xfId="4" applyFont="1" applyFill="1" applyBorder="1" applyAlignment="1">
      <alignment horizontal="right" wrapText="1" shrinkToFit="1"/>
    </xf>
    <xf numFmtId="166" fontId="21" fillId="6" borderId="0" xfId="1" applyNumberFormat="1" applyFont="1" applyFill="1" applyBorder="1" applyAlignment="1">
      <alignment horizontal="right" wrapText="1" shrinkToFit="1"/>
    </xf>
    <xf numFmtId="0" fontId="65" fillId="4" borderId="0" xfId="4" applyFont="1" applyFill="1" applyAlignment="1">
      <alignment vertical="center" wrapText="1"/>
    </xf>
    <xf numFmtId="0" fontId="67" fillId="4" borderId="0" xfId="4" applyFont="1" applyFill="1" applyBorder="1" applyAlignment="1">
      <alignment horizontal="right" wrapText="1" shrinkToFit="1"/>
    </xf>
    <xf numFmtId="0" fontId="21" fillId="6" borderId="6" xfId="4" applyFont="1" applyFill="1" applyBorder="1" applyAlignment="1">
      <alignment horizontal="left" wrapText="1" shrinkToFit="1"/>
    </xf>
    <xf numFmtId="166" fontId="21" fillId="6" borderId="6" xfId="1" applyNumberFormat="1" applyFont="1" applyFill="1" applyBorder="1" applyAlignment="1">
      <alignment horizontal="right" wrapText="1" shrinkToFit="1"/>
    </xf>
    <xf numFmtId="0" fontId="21" fillId="4" borderId="0" xfId="4" applyFont="1" applyFill="1" applyAlignment="1">
      <alignment vertical="center" wrapText="1"/>
    </xf>
    <xf numFmtId="0" fontId="21" fillId="4" borderId="0" xfId="4" applyFont="1" applyFill="1" applyAlignment="1">
      <alignment vertical="center" shrinkToFi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center" vertical="center" shrinkToFit="1"/>
    </xf>
    <xf numFmtId="0" fontId="65" fillId="4" borderId="0" xfId="0" applyFont="1" applyFill="1" applyBorder="1" applyAlignment="1">
      <alignment horizontal="center" vertical="center" wrapText="1"/>
    </xf>
    <xf numFmtId="0" fontId="65" fillId="4" borderId="0" xfId="0" quotePrefix="1" applyNumberFormat="1" applyFont="1" applyFill="1" applyBorder="1" applyAlignment="1">
      <alignment horizontal="centerContinuous" vertical="center"/>
    </xf>
    <xf numFmtId="0" fontId="21" fillId="4" borderId="0" xfId="0" applyFont="1" applyFill="1" applyBorder="1" applyAlignment="1">
      <alignment vertical="center" shrinkToFit="1"/>
    </xf>
    <xf numFmtId="0" fontId="69" fillId="0" borderId="0" xfId="4" applyFont="1" applyFill="1" applyBorder="1" applyAlignment="1">
      <alignment horizontal="left" vertical="center" wrapText="1" shrinkToFit="1"/>
    </xf>
    <xf numFmtId="167" fontId="21" fillId="4" borderId="0" xfId="2" applyNumberFormat="1" applyFont="1" applyFill="1" applyBorder="1" applyAlignment="1">
      <alignment horizontal="right" vertical="center" shrinkToFit="1"/>
    </xf>
    <xf numFmtId="164" fontId="21" fillId="4" borderId="0" xfId="2" applyNumberFormat="1" applyFont="1" applyFill="1" applyBorder="1" applyAlignment="1">
      <alignment horizontal="right" vertical="center" shrinkToFit="1"/>
    </xf>
    <xf numFmtId="0" fontId="21" fillId="4" borderId="0" xfId="0" applyFont="1" applyFill="1" applyAlignment="1">
      <alignment vertical="center" shrinkToFit="1"/>
    </xf>
    <xf numFmtId="0" fontId="21" fillId="4" borderId="0" xfId="0" applyFont="1" applyFill="1" applyAlignment="1">
      <alignment vertical="center" wrapText="1"/>
    </xf>
    <xf numFmtId="166" fontId="21" fillId="4" borderId="0" xfId="1" applyNumberFormat="1" applyFont="1" applyFill="1" applyBorder="1" applyAlignment="1">
      <alignment vertical="center"/>
    </xf>
    <xf numFmtId="166" fontId="65" fillId="4" borderId="0" xfId="1" applyNumberFormat="1" applyFont="1" applyFill="1" applyBorder="1" applyAlignment="1">
      <alignment vertical="center"/>
    </xf>
    <xf numFmtId="164" fontId="21" fillId="6" borderId="0" xfId="2" applyNumberFormat="1" applyFont="1" applyFill="1" applyBorder="1" applyAlignment="1">
      <alignment horizontal="left" wrapText="1" shrinkToFit="1"/>
    </xf>
    <xf numFmtId="164" fontId="21" fillId="6" borderId="0" xfId="2" applyNumberFormat="1" applyFont="1" applyFill="1" applyBorder="1" applyAlignment="1">
      <alignment horizontal="center" wrapText="1" shrinkToFit="1"/>
    </xf>
    <xf numFmtId="0" fontId="68" fillId="0" borderId="7" xfId="4" applyFont="1" applyFill="1" applyBorder="1" applyAlignment="1">
      <alignment wrapText="1"/>
    </xf>
    <xf numFmtId="9" fontId="68" fillId="0" borderId="7" xfId="2" applyFont="1" applyFill="1" applyBorder="1" applyAlignment="1">
      <alignment horizontal="center" wrapText="1"/>
    </xf>
    <xf numFmtId="0" fontId="21" fillId="4" borderId="0" xfId="0" applyFont="1" applyFill="1" applyAlignment="1">
      <alignment vertical="center"/>
    </xf>
    <xf numFmtId="0" fontId="69" fillId="4" borderId="0" xfId="0" applyFont="1" applyFill="1" applyAlignment="1">
      <alignment vertical="center"/>
    </xf>
    <xf numFmtId="0" fontId="71" fillId="4" borderId="0" xfId="0" applyFont="1" applyFill="1" applyAlignment="1">
      <alignment vertical="center" shrinkToFit="1"/>
    </xf>
    <xf numFmtId="0" fontId="72" fillId="4" borderId="0" xfId="0" applyFont="1" applyFill="1" applyAlignment="1">
      <alignment vertical="center" shrinkToFit="1"/>
    </xf>
    <xf numFmtId="0" fontId="72" fillId="4" borderId="0" xfId="0" applyFont="1" applyFill="1" applyAlignment="1">
      <alignment vertical="center" wrapText="1"/>
    </xf>
    <xf numFmtId="0" fontId="72" fillId="4" borderId="0" xfId="0" applyFont="1" applyFill="1" applyAlignment="1">
      <alignment vertical="center"/>
    </xf>
    <xf numFmtId="0" fontId="73" fillId="4" borderId="0" xfId="0" applyFont="1" applyFill="1" applyBorder="1" applyAlignment="1">
      <alignment horizontal="right" vertical="center" shrinkToFit="1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67" fillId="0" borderId="4" xfId="4" applyFont="1" applyFill="1" applyBorder="1" applyAlignment="1">
      <alignment wrapText="1"/>
    </xf>
    <xf numFmtId="0" fontId="21" fillId="6" borderId="0" xfId="4" applyFont="1" applyFill="1" applyAlignment="1">
      <alignment vertical="center" shrinkToFit="1"/>
    </xf>
    <xf numFmtId="0" fontId="21" fillId="6" borderId="0" xfId="4" applyFont="1" applyFill="1" applyAlignment="1">
      <alignment vertical="center" wrapText="1"/>
    </xf>
    <xf numFmtId="10" fontId="75" fillId="0" borderId="0" xfId="0" applyNumberFormat="1" applyFont="1" applyBorder="1" applyAlignment="1">
      <alignment horizontal="center" vertical="center"/>
    </xf>
    <xf numFmtId="168" fontId="21" fillId="4" borderId="0" xfId="4" applyNumberFormat="1" applyFont="1" applyFill="1" applyAlignment="1">
      <alignment vertical="center" shrinkToFit="1"/>
    </xf>
    <xf numFmtId="166" fontId="21" fillId="0" borderId="0" xfId="1" applyNumberFormat="1" applyFont="1" applyFill="1" applyAlignment="1">
      <alignment horizontal="left" vertical="center" shrinkToFit="1"/>
    </xf>
    <xf numFmtId="168" fontId="21" fillId="0" borderId="0" xfId="4" applyNumberFormat="1" applyFont="1" applyFill="1" applyAlignment="1">
      <alignment horizontal="left" vertical="center" shrinkToFit="1"/>
    </xf>
    <xf numFmtId="0" fontId="21" fillId="0" borderId="0" xfId="4" applyFont="1" applyFill="1" applyAlignment="1">
      <alignment horizontal="left" vertical="center" shrinkToFit="1"/>
    </xf>
    <xf numFmtId="166" fontId="21" fillId="0" borderId="0" xfId="1" applyNumberFormat="1" applyFont="1" applyFill="1" applyAlignment="1">
      <alignment vertical="center" shrinkToFit="1"/>
    </xf>
    <xf numFmtId="166" fontId="21" fillId="4" borderId="0" xfId="1" applyNumberFormat="1" applyFont="1" applyFill="1" applyAlignment="1">
      <alignment vertical="center" shrinkToFit="1"/>
    </xf>
    <xf numFmtId="0" fontId="78" fillId="6" borderId="5" xfId="4" applyFont="1" applyFill="1" applyBorder="1" applyAlignment="1">
      <alignment horizontal="center" vertical="center" wrapText="1" shrinkToFit="1"/>
    </xf>
    <xf numFmtId="166" fontId="26" fillId="4" borderId="0" xfId="1" applyNumberFormat="1" applyFont="1" applyFill="1" applyBorder="1" applyAlignment="1">
      <alignment horizontal="right" wrapText="1" shrinkToFit="1"/>
    </xf>
    <xf numFmtId="169" fontId="26" fillId="6" borderId="3" xfId="1" applyNumberFormat="1" applyFont="1" applyFill="1" applyBorder="1" applyAlignment="1">
      <alignment horizontal="right" wrapText="1" shrinkToFit="1"/>
    </xf>
    <xf numFmtId="166" fontId="26" fillId="6" borderId="6" xfId="1" applyNumberFormat="1" applyFont="1" applyFill="1" applyBorder="1" applyAlignment="1">
      <alignment horizontal="right" vertical="center" wrapText="1" shrinkToFit="1"/>
    </xf>
    <xf numFmtId="164" fontId="26" fillId="6" borderId="6" xfId="2" applyNumberFormat="1" applyFont="1" applyFill="1" applyBorder="1" applyAlignment="1">
      <alignment horizontal="right" vertical="center" wrapText="1" shrinkToFit="1"/>
    </xf>
    <xf numFmtId="169" fontId="26" fillId="6" borderId="6" xfId="1" applyNumberFormat="1" applyFont="1" applyFill="1" applyBorder="1" applyAlignment="1">
      <alignment horizontal="right" vertical="center" wrapText="1" shrinkToFit="1"/>
    </xf>
    <xf numFmtId="166" fontId="26" fillId="4" borderId="8" xfId="1" applyNumberFormat="1" applyFont="1" applyFill="1" applyBorder="1" applyAlignment="1">
      <alignment horizontal="right" vertical="center" wrapText="1" shrinkToFit="1"/>
    </xf>
    <xf numFmtId="166" fontId="26" fillId="6" borderId="4" xfId="1" applyNumberFormat="1" applyFont="1" applyFill="1" applyBorder="1" applyAlignment="1">
      <alignment horizontal="right" vertical="center" wrapText="1" shrinkToFit="1"/>
    </xf>
    <xf numFmtId="0" fontId="32" fillId="4" borderId="0" xfId="0" applyFont="1" applyFill="1" applyBorder="1" applyAlignment="1">
      <alignment vertical="center" wrapText="1" shrinkToFit="1"/>
    </xf>
    <xf numFmtId="0" fontId="68" fillId="4" borderId="0" xfId="4" applyFont="1" applyFill="1" applyBorder="1" applyAlignment="1">
      <alignment horizontal="left" vertical="center"/>
    </xf>
    <xf numFmtId="0" fontId="21" fillId="4" borderId="0" xfId="4" applyFont="1" applyFill="1" applyAlignment="1">
      <alignment horizontal="centerContinuous" vertical="center"/>
    </xf>
    <xf numFmtId="0" fontId="65" fillId="4" borderId="0" xfId="3" applyFont="1" applyFill="1" applyBorder="1" applyAlignment="1">
      <alignment horizontal="centerContinuous" vertical="center" wrapText="1"/>
    </xf>
    <xf numFmtId="0" fontId="65" fillId="4" borderId="0" xfId="3" applyFont="1" applyFill="1" applyBorder="1" applyAlignment="1">
      <alignment horizontal="centerContinuous" vertical="center"/>
    </xf>
    <xf numFmtId="0" fontId="79" fillId="4" borderId="0" xfId="4" applyFont="1" applyFill="1" applyBorder="1" applyAlignment="1">
      <alignment horizontal="centerContinuous" vertical="center" shrinkToFit="1"/>
    </xf>
    <xf numFmtId="0" fontId="79" fillId="4" borderId="0" xfId="4" applyFont="1" applyFill="1" applyBorder="1" applyAlignment="1">
      <alignment horizontal="centerContinuous" vertical="center"/>
    </xf>
    <xf numFmtId="0" fontId="65" fillId="4" borderId="0" xfId="4" applyFont="1" applyFill="1" applyBorder="1" applyAlignment="1">
      <alignment horizontal="centerContinuous" vertical="center"/>
    </xf>
    <xf numFmtId="0" fontId="79" fillId="4" borderId="0" xfId="4" applyFont="1" applyFill="1" applyBorder="1" applyAlignment="1">
      <alignment vertical="center" wrapText="1"/>
    </xf>
    <xf numFmtId="0" fontId="79" fillId="4" borderId="0" xfId="4" applyFont="1" applyFill="1" applyBorder="1" applyAlignment="1">
      <alignment vertical="center" shrinkToFit="1"/>
    </xf>
    <xf numFmtId="0" fontId="64" fillId="0" borderId="0" xfId="4" applyFont="1" applyFill="1" applyBorder="1" applyAlignment="1">
      <alignment horizontal="centerContinuous" vertical="center" wrapText="1" shrinkToFit="1"/>
    </xf>
    <xf numFmtId="170" fontId="64" fillId="0" borderId="0" xfId="4" applyNumberFormat="1" applyFont="1" applyFill="1" applyBorder="1" applyAlignment="1">
      <alignment horizontal="center" vertical="center" wrapText="1" shrinkToFit="1"/>
    </xf>
    <xf numFmtId="0" fontId="64" fillId="4" borderId="0" xfId="4" applyFont="1" applyFill="1" applyBorder="1" applyAlignment="1">
      <alignment horizontal="center" vertical="center"/>
    </xf>
    <xf numFmtId="165" fontId="21" fillId="6" borderId="0" xfId="1" applyNumberFormat="1" applyFont="1" applyFill="1" applyBorder="1" applyAlignment="1">
      <alignment horizontal="left" vertical="center" wrapText="1" shrinkToFit="1"/>
    </xf>
    <xf numFmtId="0" fontId="21" fillId="0" borderId="0" xfId="4" applyFont="1" applyFill="1" applyBorder="1" applyAlignment="1">
      <alignment horizontal="left" vertical="center" wrapText="1" shrinkToFit="1"/>
    </xf>
    <xf numFmtId="0" fontId="66" fillId="6" borderId="0" xfId="4" applyFont="1" applyFill="1" applyBorder="1" applyAlignment="1">
      <alignment horizontal="center" vertical="center" wrapText="1" shrinkToFit="1"/>
    </xf>
    <xf numFmtId="171" fontId="82" fillId="0" borderId="0" xfId="1" applyNumberFormat="1" applyFont="1" applyFill="1" applyBorder="1" applyAlignment="1">
      <alignment horizontal="right" vertical="center" wrapText="1" shrinkToFit="1"/>
    </xf>
    <xf numFmtId="0" fontId="66" fillId="0" borderId="0" xfId="4" applyFont="1" applyFill="1" applyBorder="1" applyAlignment="1">
      <alignment horizontal="center" vertical="center" wrapText="1" shrinkToFit="1"/>
    </xf>
    <xf numFmtId="0" fontId="66" fillId="6" borderId="11" xfId="4" applyFont="1" applyFill="1" applyBorder="1" applyAlignment="1">
      <alignment horizontal="center" vertical="center" wrapText="1" shrinkToFit="1"/>
    </xf>
    <xf numFmtId="165" fontId="79" fillId="4" borderId="0" xfId="4" applyNumberFormat="1" applyFont="1" applyFill="1" applyBorder="1" applyAlignment="1">
      <alignment vertical="center"/>
    </xf>
    <xf numFmtId="165" fontId="21" fillId="0" borderId="0" xfId="1" applyNumberFormat="1" applyFont="1" applyFill="1" applyBorder="1" applyAlignment="1">
      <alignment horizontal="left" vertical="center" wrapText="1" indent="2" shrinkToFit="1"/>
    </xf>
    <xf numFmtId="169" fontId="21" fillId="0" borderId="0" xfId="1" applyNumberFormat="1" applyFont="1" applyFill="1" applyBorder="1" applyAlignment="1">
      <alignment horizontal="center" vertical="center" wrapText="1" shrinkToFit="1"/>
    </xf>
    <xf numFmtId="169" fontId="65" fillId="0" borderId="0" xfId="1" applyNumberFormat="1" applyFont="1" applyFill="1" applyBorder="1" applyAlignment="1">
      <alignment horizontal="center" vertical="center" wrapText="1" shrinkToFit="1"/>
    </xf>
    <xf numFmtId="171" fontId="21" fillId="0" borderId="0" xfId="1" applyNumberFormat="1" applyFont="1" applyFill="1" applyBorder="1" applyAlignment="1">
      <alignment horizontal="center" vertical="center" wrapText="1" shrinkToFit="1"/>
    </xf>
    <xf numFmtId="164" fontId="21" fillId="0" borderId="0" xfId="2" applyNumberFormat="1" applyFont="1" applyFill="1" applyBorder="1" applyAlignment="1">
      <alignment horizontal="center" vertical="center" wrapText="1" shrinkToFit="1"/>
    </xf>
    <xf numFmtId="165" fontId="79" fillId="0" borderId="0" xfId="4" applyNumberFormat="1" applyFont="1" applyFill="1" applyBorder="1" applyAlignment="1">
      <alignment vertical="center"/>
    </xf>
    <xf numFmtId="0" fontId="21" fillId="0" borderId="0" xfId="4" applyFont="1" applyFill="1" applyBorder="1" applyAlignment="1">
      <alignment vertical="center" wrapText="1" shrinkToFit="1"/>
    </xf>
    <xf numFmtId="165" fontId="65" fillId="6" borderId="4" xfId="1" applyNumberFormat="1" applyFont="1" applyFill="1" applyBorder="1" applyAlignment="1">
      <alignment horizontal="left" vertical="center" wrapText="1" shrinkToFit="1"/>
    </xf>
    <xf numFmtId="165" fontId="65" fillId="6" borderId="4" xfId="1" applyNumberFormat="1" applyFont="1" applyFill="1" applyBorder="1" applyAlignment="1">
      <alignment horizontal="center" vertical="center" wrapText="1" shrinkToFit="1"/>
    </xf>
    <xf numFmtId="169" fontId="65" fillId="6" borderId="4" xfId="1" applyNumberFormat="1" applyFont="1" applyFill="1" applyBorder="1" applyAlignment="1">
      <alignment horizontal="center" vertical="center" wrapText="1" shrinkToFit="1"/>
    </xf>
    <xf numFmtId="164" fontId="65" fillId="6" borderId="4" xfId="2" applyNumberFormat="1" applyFont="1" applyFill="1" applyBorder="1" applyAlignment="1">
      <alignment horizontal="center" vertical="center" wrapText="1" shrinkToFit="1"/>
    </xf>
    <xf numFmtId="165" fontId="65" fillId="6" borderId="0" xfId="1" applyNumberFormat="1" applyFont="1" applyFill="1" applyBorder="1" applyAlignment="1">
      <alignment horizontal="left" vertical="center" wrapText="1" shrinkToFit="1"/>
    </xf>
    <xf numFmtId="165" fontId="65" fillId="6" borderId="0" xfId="1" applyNumberFormat="1" applyFont="1" applyFill="1" applyBorder="1" applyAlignment="1">
      <alignment horizontal="center" vertical="center" wrapText="1" shrinkToFit="1"/>
    </xf>
    <xf numFmtId="164" fontId="65" fillId="6" borderId="0" xfId="2" applyNumberFormat="1" applyFont="1" applyFill="1" applyBorder="1" applyAlignment="1">
      <alignment horizontal="center" vertical="center" wrapText="1" shrinkToFit="1"/>
    </xf>
    <xf numFmtId="0" fontId="83" fillId="0" borderId="0" xfId="0" applyFont="1"/>
    <xf numFmtId="0" fontId="79" fillId="4" borderId="0" xfId="4" applyFont="1" applyFill="1" applyBorder="1" applyAlignment="1">
      <alignment vertical="center"/>
    </xf>
    <xf numFmtId="0" fontId="63" fillId="3" borderId="4" xfId="4" applyFont="1" applyFill="1" applyBorder="1" applyAlignment="1">
      <alignment vertical="center" shrinkToFit="1"/>
    </xf>
    <xf numFmtId="0" fontId="63" fillId="0" borderId="0" xfId="4" applyFont="1" applyFill="1" applyBorder="1" applyAlignment="1">
      <alignment vertical="center" shrinkToFit="1"/>
    </xf>
    <xf numFmtId="0" fontId="64" fillId="0" borderId="0" xfId="4" applyFont="1" applyFill="1" applyBorder="1" applyAlignment="1">
      <alignment horizontal="center" vertical="center"/>
    </xf>
    <xf numFmtId="0" fontId="21" fillId="0" borderId="0" xfId="4" applyFont="1" applyFill="1" applyAlignment="1">
      <alignment vertical="center"/>
    </xf>
    <xf numFmtId="0" fontId="79" fillId="0" borderId="0" xfId="4" applyFont="1" applyFill="1" applyBorder="1" applyAlignment="1">
      <alignment vertical="center"/>
    </xf>
    <xf numFmtId="0" fontId="63" fillId="3" borderId="0" xfId="4" applyFont="1" applyFill="1" applyBorder="1" applyAlignment="1">
      <alignment vertical="center" shrinkToFit="1"/>
    </xf>
    <xf numFmtId="165" fontId="69" fillId="0" borderId="0" xfId="1" applyNumberFormat="1" applyFont="1" applyFill="1" applyBorder="1" applyAlignment="1">
      <alignment vertical="center" wrapText="1" shrinkToFit="1"/>
    </xf>
    <xf numFmtId="0" fontId="64" fillId="6" borderId="5" xfId="4" applyFont="1" applyFill="1" applyBorder="1" applyAlignment="1">
      <alignment horizontal="center" vertical="center" wrapText="1" shrinkToFit="1"/>
    </xf>
    <xf numFmtId="0" fontId="21" fillId="4" borderId="0" xfId="4" applyFont="1" applyFill="1" applyBorder="1" applyAlignment="1">
      <alignment horizontal="left" vertical="center" wrapText="1" indent="2"/>
    </xf>
    <xf numFmtId="166" fontId="21" fillId="4" borderId="0" xfId="1" applyNumberFormat="1" applyFont="1" applyFill="1" applyBorder="1" applyAlignment="1">
      <alignment horizontal="right" vertical="center" wrapText="1" indent="1"/>
    </xf>
    <xf numFmtId="164" fontId="21" fillId="4" borderId="0" xfId="2" applyNumberFormat="1" applyFont="1" applyFill="1" applyBorder="1" applyAlignment="1">
      <alignment horizontal="right" vertical="center" wrapText="1" indent="1"/>
    </xf>
    <xf numFmtId="166" fontId="65" fillId="6" borderId="4" xfId="1" applyNumberFormat="1" applyFont="1" applyFill="1" applyBorder="1" applyAlignment="1">
      <alignment horizontal="right" vertical="center" wrapText="1" indent="1" shrinkToFit="1"/>
    </xf>
    <xf numFmtId="164" fontId="65" fillId="6" borderId="4" xfId="2" applyNumberFormat="1" applyFont="1" applyFill="1" applyBorder="1" applyAlignment="1">
      <alignment horizontal="right" vertical="center" wrapText="1" indent="1" shrinkToFit="1"/>
    </xf>
    <xf numFmtId="4" fontId="75" fillId="0" borderId="0" xfId="0" applyNumberFormat="1" applyFont="1" applyBorder="1" applyAlignment="1">
      <alignment horizontal="center" vertical="center"/>
    </xf>
    <xf numFmtId="164" fontId="67" fillId="0" borderId="4" xfId="2" applyNumberFormat="1" applyFont="1" applyFill="1" applyBorder="1" applyAlignment="1">
      <alignment horizontal="center" wrapText="1"/>
    </xf>
    <xf numFmtId="164" fontId="68" fillId="0" borderId="7" xfId="2" applyNumberFormat="1" applyFont="1" applyFill="1" applyBorder="1" applyAlignment="1">
      <alignment horizontal="center" wrapText="1"/>
    </xf>
    <xf numFmtId="172" fontId="3" fillId="0" borderId="0" xfId="0" applyNumberFormat="1" applyFont="1" applyFill="1"/>
    <xf numFmtId="172" fontId="3" fillId="0" borderId="0" xfId="0" applyNumberFormat="1" applyFont="1"/>
    <xf numFmtId="172" fontId="3" fillId="0" borderId="4" xfId="0" applyNumberFormat="1" applyFont="1" applyBorder="1"/>
    <xf numFmtId="172" fontId="17" fillId="4" borderId="0" xfId="4" applyNumberFormat="1" applyFont="1" applyFill="1" applyBorder="1" applyAlignment="1">
      <alignment horizontal="right" vertical="center" wrapText="1" shrinkToFit="1"/>
    </xf>
    <xf numFmtId="172" fontId="18" fillId="0" borderId="0" xfId="0" applyNumberFormat="1" applyFont="1" applyFill="1" applyBorder="1" applyAlignment="1">
      <alignment horizontal="center"/>
    </xf>
    <xf numFmtId="164" fontId="7" fillId="5" borderId="2" xfId="5" applyNumberFormat="1" applyFont="1" applyFill="1" applyBorder="1" applyAlignment="1">
      <alignment horizontal="center" vertical="center" wrapText="1"/>
    </xf>
    <xf numFmtId="172" fontId="6" fillId="0" borderId="0" xfId="5" applyNumberFormat="1" applyFont="1" applyBorder="1" applyAlignment="1">
      <alignment horizontal="center"/>
    </xf>
    <xf numFmtId="164" fontId="6" fillId="0" borderId="0" xfId="5" applyNumberFormat="1" applyFont="1" applyBorder="1" applyAlignment="1">
      <alignment horizontal="center"/>
    </xf>
    <xf numFmtId="172" fontId="7" fillId="0" borderId="0" xfId="5" applyNumberFormat="1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>
      <alignment horizontal="center" vertical="center" wrapText="1"/>
    </xf>
    <xf numFmtId="172" fontId="6" fillId="0" borderId="0" xfId="5" applyNumberFormat="1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center"/>
    </xf>
    <xf numFmtId="172" fontId="6" fillId="0" borderId="4" xfId="5" applyNumberFormat="1" applyFont="1" applyBorder="1" applyAlignment="1">
      <alignment horizontal="center"/>
    </xf>
    <xf numFmtId="164" fontId="6" fillId="0" borderId="4" xfId="5" applyNumberFormat="1" applyFont="1" applyBorder="1" applyAlignment="1">
      <alignment horizontal="center"/>
    </xf>
    <xf numFmtId="44" fontId="3" fillId="0" borderId="0" xfId="0" applyNumberFormat="1" applyFont="1"/>
    <xf numFmtId="0" fontId="3" fillId="8" borderId="0" xfId="4" applyFont="1" applyFill="1" applyBorder="1" applyAlignment="1">
      <alignment vertical="center"/>
    </xf>
    <xf numFmtId="3" fontId="18" fillId="9" borderId="0" xfId="0" applyNumberFormat="1" applyFont="1" applyFill="1" applyBorder="1" applyAlignment="1">
      <alignment horizontal="center"/>
    </xf>
    <xf numFmtId="172" fontId="18" fillId="9" borderId="0" xfId="0" applyNumberFormat="1" applyFont="1" applyFill="1" applyBorder="1" applyAlignment="1">
      <alignment horizontal="center"/>
    </xf>
    <xf numFmtId="172" fontId="3" fillId="0" borderId="0" xfId="5" applyNumberFormat="1" applyFont="1" applyFill="1" applyBorder="1" applyAlignment="1">
      <alignment horizontal="right" vertical="center" wrapText="1" shrinkToFit="1"/>
    </xf>
    <xf numFmtId="172" fontId="3" fillId="0" borderId="4" xfId="5" applyNumberFormat="1" applyFont="1" applyFill="1" applyBorder="1" applyAlignment="1">
      <alignment horizontal="center" vertical="center" wrapText="1" shrinkToFit="1"/>
    </xf>
    <xf numFmtId="172" fontId="3" fillId="0" borderId="4" xfId="5" applyNumberFormat="1" applyFont="1" applyFill="1" applyBorder="1" applyAlignment="1">
      <alignment horizontal="right" vertical="center" wrapText="1" shrinkToFit="1"/>
    </xf>
    <xf numFmtId="0" fontId="21" fillId="6" borderId="0" xfId="4" applyFont="1" applyFill="1" applyBorder="1" applyAlignment="1">
      <alignment horizontal="left" wrapText="1" shrinkToFit="1"/>
    </xf>
    <xf numFmtId="172" fontId="7" fillId="7" borderId="8" xfId="5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left" vertical="center" wrapText="1"/>
    </xf>
    <xf numFmtId="172" fontId="7" fillId="8" borderId="8" xfId="5" applyNumberFormat="1" applyFont="1" applyFill="1" applyBorder="1" applyAlignment="1">
      <alignment horizontal="center" vertical="center" wrapText="1"/>
    </xf>
    <xf numFmtId="172" fontId="7" fillId="5" borderId="8" xfId="5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/>
    <xf numFmtId="172" fontId="6" fillId="0" borderId="12" xfId="5" applyNumberFormat="1" applyFont="1" applyBorder="1" applyAlignment="1">
      <alignment horizontal="center"/>
    </xf>
    <xf numFmtId="0" fontId="3" fillId="0" borderId="12" xfId="0" applyFont="1" applyBorder="1"/>
    <xf numFmtId="0" fontId="1" fillId="0" borderId="12" xfId="0" applyFont="1" applyBorder="1"/>
    <xf numFmtId="0" fontId="5" fillId="4" borderId="12" xfId="0" applyFont="1" applyFill="1" applyBorder="1" applyAlignment="1">
      <alignment horizontal="center" vertical="center" wrapText="1" shrinkToFit="1"/>
    </xf>
    <xf numFmtId="0" fontId="21" fillId="0" borderId="0" xfId="4" applyFont="1" applyFill="1" applyBorder="1" applyAlignment="1">
      <alignment horizontal="left" wrapText="1" shrinkToFit="1"/>
    </xf>
    <xf numFmtId="0" fontId="67" fillId="0" borderId="0" xfId="4" applyFont="1" applyFill="1" applyBorder="1" applyAlignment="1">
      <alignment horizontal="right" wrapText="1" shrinkToFit="1"/>
    </xf>
    <xf numFmtId="166" fontId="21" fillId="0" borderId="0" xfId="1" applyNumberFormat="1" applyFont="1" applyFill="1" applyBorder="1" applyAlignment="1">
      <alignment horizontal="right" wrapText="1" shrinkToFit="1"/>
    </xf>
    <xf numFmtId="9" fontId="21" fillId="0" borderId="0" xfId="5" applyFont="1" applyFill="1" applyBorder="1" applyAlignment="1">
      <alignment horizontal="right" wrapText="1" shrinkToFit="1"/>
    </xf>
    <xf numFmtId="9" fontId="21" fillId="6" borderId="6" xfId="5" applyFont="1" applyFill="1" applyBorder="1" applyAlignment="1">
      <alignment horizontal="right" wrapText="1" shrinkToFit="1"/>
    </xf>
    <xf numFmtId="9" fontId="21" fillId="6" borderId="0" xfId="5" applyFont="1" applyFill="1" applyBorder="1" applyAlignment="1">
      <alignment horizontal="right" wrapText="1" shrinkToFit="1"/>
    </xf>
    <xf numFmtId="0" fontId="21" fillId="6" borderId="0" xfId="4" applyNumberFormat="1" applyFont="1" applyFill="1" applyBorder="1" applyAlignment="1">
      <alignment horizontal="left" wrapText="1" shrinkToFit="1"/>
    </xf>
    <xf numFmtId="166" fontId="21" fillId="0" borderId="6" xfId="1" applyNumberFormat="1" applyFont="1" applyFill="1" applyBorder="1" applyAlignment="1">
      <alignment horizontal="right" wrapText="1" shrinkToFit="1"/>
    </xf>
    <xf numFmtId="9" fontId="21" fillId="0" borderId="6" xfId="5" applyFont="1" applyFill="1" applyBorder="1" applyAlignment="1">
      <alignment horizontal="right" wrapText="1" shrinkToFit="1"/>
    </xf>
    <xf numFmtId="0" fontId="21" fillId="0" borderId="0" xfId="4" applyFont="1" applyFill="1" applyBorder="1" applyAlignment="1">
      <alignment horizontal="left" wrapText="1" shrinkToFit="1"/>
    </xf>
    <xf numFmtId="170" fontId="64" fillId="4" borderId="10" xfId="4" applyNumberFormat="1" applyFont="1" applyFill="1" applyBorder="1" applyAlignment="1">
      <alignment horizontal="center" vertical="center" wrapText="1" shrinkToFit="1"/>
    </xf>
    <xf numFmtId="166" fontId="26" fillId="6" borderId="3" xfId="1" applyNumberFormat="1" applyFont="1" applyFill="1" applyBorder="1" applyAlignment="1">
      <alignment horizontal="right" wrapText="1" shrinkToFit="1"/>
    </xf>
    <xf numFmtId="166" fontId="26" fillId="6" borderId="6" xfId="1" applyNumberFormat="1" applyFont="1" applyFill="1" applyBorder="1" applyAlignment="1">
      <alignment horizontal="right" wrapText="1" shrinkToFit="1"/>
    </xf>
    <xf numFmtId="166" fontId="27" fillId="6" borderId="0" xfId="1" applyNumberFormat="1" applyFont="1" applyFill="1" applyBorder="1" applyAlignment="1">
      <alignment horizontal="right" vertical="center" wrapText="1"/>
    </xf>
    <xf numFmtId="166" fontId="27" fillId="6" borderId="9" xfId="0" applyNumberFormat="1" applyFont="1" applyFill="1" applyBorder="1" applyAlignment="1">
      <alignment horizontal="right" vertical="center" wrapText="1"/>
    </xf>
    <xf numFmtId="165" fontId="26" fillId="6" borderId="0" xfId="1" applyNumberFormat="1" applyFont="1" applyFill="1" applyBorder="1" applyAlignment="1">
      <alignment horizontal="right" wrapText="1" shrinkToFit="1"/>
    </xf>
    <xf numFmtId="0" fontId="65" fillId="0" borderId="6" xfId="4" applyNumberFormat="1" applyFont="1" applyFill="1" applyBorder="1" applyAlignment="1">
      <alignment horizontal="left" vertical="center" wrapText="1" shrinkToFit="1"/>
    </xf>
    <xf numFmtId="0" fontId="65" fillId="0" borderId="6" xfId="4" applyNumberFormat="1" applyFont="1" applyFill="1" applyBorder="1" applyAlignment="1">
      <alignment horizontal="left" wrapText="1" shrinkToFit="1"/>
    </xf>
    <xf numFmtId="166" fontId="26" fillId="8" borderId="0" xfId="1" applyNumberFormat="1" applyFont="1" applyFill="1" applyBorder="1" applyAlignment="1">
      <alignment horizontal="right" wrapText="1" shrinkToFit="1"/>
    </xf>
    <xf numFmtId="0" fontId="21" fillId="8" borderId="0" xfId="4" applyFont="1" applyFill="1" applyBorder="1" applyAlignment="1">
      <alignment horizontal="left" wrapText="1" shrinkToFit="1"/>
    </xf>
    <xf numFmtId="166" fontId="21" fillId="8" borderId="0" xfId="1" applyNumberFormat="1" applyFont="1" applyFill="1" applyBorder="1" applyAlignment="1">
      <alignment horizontal="right" wrapText="1" shrinkToFit="1"/>
    </xf>
    <xf numFmtId="9" fontId="21" fillId="8" borderId="0" xfId="5" applyFont="1" applyFill="1" applyBorder="1" applyAlignment="1">
      <alignment horizontal="right" wrapText="1" shrinkToFit="1"/>
    </xf>
    <xf numFmtId="0" fontId="65" fillId="8" borderId="0" xfId="4" applyFont="1" applyFill="1" applyBorder="1" applyAlignment="1">
      <alignment horizontal="left" wrapText="1" shrinkToFit="1"/>
    </xf>
    <xf numFmtId="0" fontId="68" fillId="8" borderId="7" xfId="4" applyFont="1" applyFill="1" applyBorder="1" applyAlignment="1">
      <alignment wrapText="1"/>
    </xf>
    <xf numFmtId="166" fontId="68" fillId="8" borderId="7" xfId="1" applyNumberFormat="1" applyFont="1" applyFill="1" applyBorder="1" applyAlignment="1">
      <alignment horizontal="right" wrapText="1"/>
    </xf>
    <xf numFmtId="9" fontId="67" fillId="8" borderId="7" xfId="5" applyFont="1" applyFill="1" applyBorder="1" applyAlignment="1">
      <alignment horizontal="right" wrapText="1"/>
    </xf>
    <xf numFmtId="0" fontId="21" fillId="8" borderId="0" xfId="4" applyNumberFormat="1" applyFont="1" applyFill="1" applyBorder="1" applyAlignment="1">
      <alignment horizontal="left" wrapText="1" shrinkToFit="1"/>
    </xf>
    <xf numFmtId="0" fontId="21" fillId="8" borderId="6" xfId="4" applyNumberFormat="1" applyFont="1" applyFill="1" applyBorder="1" applyAlignment="1">
      <alignment horizontal="left" wrapText="1" shrinkToFit="1"/>
    </xf>
    <xf numFmtId="166" fontId="21" fillId="8" borderId="6" xfId="1" applyNumberFormat="1" applyFont="1" applyFill="1" applyBorder="1" applyAlignment="1">
      <alignment horizontal="right" wrapText="1" shrinkToFit="1"/>
    </xf>
    <xf numFmtId="9" fontId="21" fillId="8" borderId="6" xfId="5" applyFont="1" applyFill="1" applyBorder="1" applyAlignment="1">
      <alignment horizontal="right" wrapText="1" shrinkToFit="1"/>
    </xf>
    <xf numFmtId="0" fontId="65" fillId="8" borderId="0" xfId="4" applyNumberFormat="1" applyFont="1" applyFill="1" applyBorder="1" applyAlignment="1">
      <alignment horizontal="left" wrapText="1" shrinkToFit="1"/>
    </xf>
    <xf numFmtId="164" fontId="21" fillId="8" borderId="0" xfId="2" applyNumberFormat="1" applyFont="1" applyFill="1" applyBorder="1" applyAlignment="1">
      <alignment horizontal="left" wrapText="1" shrinkToFit="1"/>
    </xf>
    <xf numFmtId="164" fontId="21" fillId="8" borderId="0" xfId="2" applyNumberFormat="1" applyFont="1" applyFill="1" applyBorder="1" applyAlignment="1">
      <alignment horizontal="center" wrapText="1" shrinkToFit="1"/>
    </xf>
    <xf numFmtId="3" fontId="76" fillId="8" borderId="0" xfId="0" applyNumberFormat="1" applyFont="1" applyFill="1" applyBorder="1" applyAlignment="1">
      <alignment horizontal="center" vertical="center"/>
    </xf>
    <xf numFmtId="164" fontId="75" fillId="8" borderId="0" xfId="0" applyNumberFormat="1" applyFont="1" applyFill="1" applyBorder="1" applyAlignment="1">
      <alignment horizontal="center" vertical="center"/>
    </xf>
    <xf numFmtId="4" fontId="75" fillId="8" borderId="0" xfId="0" applyNumberFormat="1" applyFont="1" applyFill="1" applyBorder="1" applyAlignment="1">
      <alignment horizontal="center" vertical="center"/>
    </xf>
    <xf numFmtId="0" fontId="75" fillId="8" borderId="0" xfId="0" applyFont="1" applyFill="1" applyBorder="1" applyAlignment="1">
      <alignment vertical="center"/>
    </xf>
    <xf numFmtId="0" fontId="36" fillId="8" borderId="0" xfId="0" applyFont="1" applyFill="1" applyBorder="1" applyAlignment="1">
      <alignment vertical="center" wrapText="1" shrinkToFit="1"/>
    </xf>
    <xf numFmtId="169" fontId="26" fillId="8" borderId="0" xfId="1" applyNumberFormat="1" applyFont="1" applyFill="1" applyBorder="1" applyAlignment="1">
      <alignment horizontal="right" wrapText="1" shrinkToFit="1"/>
    </xf>
    <xf numFmtId="164" fontId="26" fillId="8" borderId="0" xfId="2" applyNumberFormat="1" applyFont="1" applyFill="1" applyBorder="1" applyAlignment="1">
      <alignment horizontal="right" wrapText="1" shrinkToFit="1"/>
    </xf>
    <xf numFmtId="166" fontId="26" fillId="8" borderId="1" xfId="1" applyNumberFormat="1" applyFont="1" applyFill="1" applyBorder="1" applyAlignment="1">
      <alignment horizontal="right" wrapText="1" shrinkToFit="1"/>
    </xf>
    <xf numFmtId="169" fontId="26" fillId="8" borderId="1" xfId="1" applyNumberFormat="1" applyFont="1" applyFill="1" applyBorder="1" applyAlignment="1">
      <alignment horizontal="right" wrapText="1" shrinkToFit="1"/>
    </xf>
    <xf numFmtId="0" fontId="39" fillId="8" borderId="0" xfId="0" applyFont="1" applyFill="1" applyBorder="1" applyAlignment="1">
      <alignment vertical="center" wrapText="1" shrinkToFit="1"/>
    </xf>
    <xf numFmtId="0" fontId="36" fillId="8" borderId="6" xfId="0" applyFont="1" applyFill="1" applyBorder="1" applyAlignment="1">
      <alignment vertical="center" wrapText="1" shrinkToFit="1"/>
    </xf>
    <xf numFmtId="166" fontId="27" fillId="8" borderId="6" xfId="1" applyNumberFormat="1" applyFont="1" applyFill="1" applyBorder="1" applyAlignment="1">
      <alignment horizontal="right" vertical="center" wrapText="1" shrinkToFit="1"/>
    </xf>
    <xf numFmtId="164" fontId="26" fillId="8" borderId="6" xfId="2" applyNumberFormat="1" applyFont="1" applyFill="1" applyBorder="1" applyAlignment="1">
      <alignment horizontal="right" wrapText="1" shrinkToFit="1"/>
    </xf>
    <xf numFmtId="0" fontId="36" fillId="8" borderId="6" xfId="0" applyFont="1" applyFill="1" applyBorder="1" applyAlignment="1">
      <alignment horizontal="left" vertical="center" wrapText="1"/>
    </xf>
    <xf numFmtId="0" fontId="39" fillId="8" borderId="0" xfId="0" applyFont="1" applyFill="1" applyBorder="1" applyAlignment="1">
      <alignment horizontal="left" vertical="center" wrapText="1" indent="1"/>
    </xf>
    <xf numFmtId="166" fontId="26" fillId="8" borderId="3" xfId="1" applyNumberFormat="1" applyFont="1" applyFill="1" applyBorder="1" applyAlignment="1">
      <alignment horizontal="right" wrapText="1" shrinkToFit="1"/>
    </xf>
    <xf numFmtId="164" fontId="26" fillId="8" borderId="3" xfId="2" applyNumberFormat="1" applyFont="1" applyFill="1" applyBorder="1" applyAlignment="1">
      <alignment horizontal="right" wrapText="1" shrinkToFit="1"/>
    </xf>
    <xf numFmtId="0" fontId="39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wrapText="1"/>
    </xf>
    <xf numFmtId="166" fontId="26" fillId="8" borderId="0" xfId="1" applyNumberFormat="1" applyFont="1" applyFill="1" applyBorder="1" applyAlignment="1">
      <alignment horizontal="right" vertical="center" wrapText="1" shrinkToFit="1"/>
    </xf>
    <xf numFmtId="9" fontId="26" fillId="8" borderId="0" xfId="2" applyFont="1" applyFill="1" applyAlignment="1">
      <alignment horizontal="right" vertical="center" wrapText="1" shrinkToFit="1"/>
    </xf>
    <xf numFmtId="167" fontId="41" fillId="8" borderId="0" xfId="0" applyNumberFormat="1" applyFont="1" applyFill="1" applyAlignment="1">
      <alignment horizontal="right" vertical="center" wrapText="1" shrinkToFit="1"/>
    </xf>
    <xf numFmtId="166" fontId="26" fillId="8" borderId="3" xfId="1" applyNumberFormat="1" applyFont="1" applyFill="1" applyBorder="1" applyAlignment="1">
      <alignment horizontal="right" vertical="center" wrapText="1" shrinkToFit="1"/>
    </xf>
    <xf numFmtId="164" fontId="26" fillId="8" borderId="3" xfId="2" applyNumberFormat="1" applyFont="1" applyFill="1" applyBorder="1" applyAlignment="1">
      <alignment horizontal="right" vertical="center" wrapText="1" shrinkToFit="1"/>
    </xf>
    <xf numFmtId="0" fontId="36" fillId="8" borderId="3" xfId="0" applyFont="1" applyFill="1" applyBorder="1" applyAlignment="1">
      <alignment wrapText="1"/>
    </xf>
    <xf numFmtId="0" fontId="29" fillId="8" borderId="0" xfId="0" applyFont="1" applyFill="1" applyBorder="1" applyAlignment="1">
      <alignment vertical="center" wrapText="1" shrinkToFit="1"/>
    </xf>
    <xf numFmtId="166" fontId="26" fillId="8" borderId="6" xfId="1" applyNumberFormat="1" applyFont="1" applyFill="1" applyBorder="1" applyAlignment="1">
      <alignment horizontal="right" wrapText="1" shrinkToFit="1"/>
    </xf>
    <xf numFmtId="166" fontId="26" fillId="8" borderId="9" xfId="1" applyNumberFormat="1" applyFont="1" applyFill="1" applyBorder="1" applyAlignment="1">
      <alignment horizontal="right" wrapText="1" shrinkToFit="1"/>
    </xf>
    <xf numFmtId="164" fontId="26" fillId="8" borderId="9" xfId="2" applyNumberFormat="1" applyFont="1" applyFill="1" applyBorder="1" applyAlignment="1">
      <alignment horizontal="right" wrapText="1" shrinkToFit="1"/>
    </xf>
    <xf numFmtId="0" fontId="55" fillId="8" borderId="9" xfId="0" applyFont="1" applyFill="1" applyBorder="1" applyAlignment="1">
      <alignment horizontal="left" vertical="center" wrapText="1"/>
    </xf>
    <xf numFmtId="0" fontId="54" fillId="8" borderId="6" xfId="0" applyFont="1" applyFill="1" applyBorder="1" applyAlignment="1">
      <alignment horizontal="left" vertical="center" wrapText="1"/>
    </xf>
    <xf numFmtId="0" fontId="27" fillId="8" borderId="0" xfId="0" applyFont="1" applyFill="1" applyBorder="1" applyAlignment="1">
      <alignment horizontal="left" vertical="center" wrapText="1"/>
    </xf>
    <xf numFmtId="0" fontId="29" fillId="8" borderId="6" xfId="0" applyFont="1" applyFill="1" applyBorder="1" applyAlignment="1">
      <alignment horizontal="left" vertical="center" wrapText="1"/>
    </xf>
    <xf numFmtId="165" fontId="26" fillId="8" borderId="0" xfId="1" applyNumberFormat="1" applyFont="1" applyFill="1" applyBorder="1" applyAlignment="1">
      <alignment horizontal="left" vertical="center" wrapText="1" shrinkToFit="1"/>
    </xf>
    <xf numFmtId="10" fontId="26" fillId="8" borderId="0" xfId="2" applyNumberFormat="1" applyFont="1" applyFill="1" applyBorder="1" applyAlignment="1">
      <alignment horizontal="center" vertical="center" wrapText="1" shrinkToFit="1"/>
    </xf>
    <xf numFmtId="43" fontId="26" fillId="8" borderId="0" xfId="1" applyFont="1" applyFill="1" applyBorder="1" applyAlignment="1">
      <alignment horizontal="center" vertical="center" wrapText="1" shrinkToFit="1"/>
    </xf>
    <xf numFmtId="164" fontId="26" fillId="8" borderId="0" xfId="2" applyNumberFormat="1" applyFont="1" applyFill="1" applyBorder="1" applyAlignment="1">
      <alignment horizontal="center" vertical="center" wrapText="1" shrinkToFit="1"/>
    </xf>
    <xf numFmtId="0" fontId="39" fillId="6" borderId="1" xfId="0" applyFont="1" applyFill="1" applyBorder="1" applyAlignment="1">
      <alignment horizontal="left" vertical="center" wrapText="1" indent="1"/>
    </xf>
    <xf numFmtId="0" fontId="39" fillId="8" borderId="3" xfId="0" applyFont="1" applyFill="1" applyBorder="1" applyAlignment="1">
      <alignment horizontal="left" vertical="center" wrapText="1" indent="1"/>
    </xf>
    <xf numFmtId="166" fontId="26" fillId="6" borderId="1" xfId="1" applyNumberFormat="1" applyFont="1" applyFill="1" applyBorder="1" applyAlignment="1">
      <alignment horizontal="right" wrapText="1" shrinkToFit="1"/>
    </xf>
    <xf numFmtId="169" fontId="26" fillId="6" borderId="1" xfId="1" applyNumberFormat="1" applyFont="1" applyFill="1" applyBorder="1" applyAlignment="1">
      <alignment horizontal="right" wrapText="1" shrinkToFit="1"/>
    </xf>
    <xf numFmtId="164" fontId="26" fillId="6" borderId="1" xfId="2" applyNumberFormat="1" applyFont="1" applyFill="1" applyBorder="1" applyAlignment="1">
      <alignment horizontal="right" wrapText="1" shrinkToFit="1"/>
    </xf>
    <xf numFmtId="164" fontId="26" fillId="8" borderId="0" xfId="2" applyNumberFormat="1" applyFont="1" applyFill="1" applyBorder="1" applyAlignment="1">
      <alignment horizontal="right" vertical="center" wrapText="1" shrinkToFit="1"/>
    </xf>
    <xf numFmtId="165" fontId="21" fillId="8" borderId="0" xfId="1" applyNumberFormat="1" applyFont="1" applyFill="1" applyBorder="1" applyAlignment="1">
      <alignment horizontal="left" vertical="center" wrapText="1" shrinkToFit="1"/>
    </xf>
    <xf numFmtId="169" fontId="21" fillId="8" borderId="0" xfId="1" applyNumberFormat="1" applyFont="1" applyFill="1" applyBorder="1" applyAlignment="1">
      <alignment horizontal="center" vertical="center" wrapText="1" shrinkToFit="1"/>
    </xf>
    <xf numFmtId="169" fontId="65" fillId="8" borderId="0" xfId="1" applyNumberFormat="1" applyFont="1" applyFill="1" applyBorder="1" applyAlignment="1">
      <alignment horizontal="center" vertical="center" wrapText="1" shrinkToFit="1"/>
    </xf>
    <xf numFmtId="164" fontId="21" fillId="8" borderId="0" xfId="2" applyNumberFormat="1" applyFont="1" applyFill="1" applyBorder="1" applyAlignment="1">
      <alignment horizontal="center" vertical="center" wrapText="1" shrinkToFit="1"/>
    </xf>
    <xf numFmtId="0" fontId="21" fillId="8" borderId="0" xfId="4" applyFont="1" applyFill="1" applyBorder="1" applyAlignment="1">
      <alignment vertical="center" wrapText="1"/>
    </xf>
    <xf numFmtId="166" fontId="21" fillId="8" borderId="0" xfId="1" applyNumberFormat="1" applyFont="1" applyFill="1" applyBorder="1" applyAlignment="1">
      <alignment horizontal="right" vertical="center" wrapText="1" indent="1"/>
    </xf>
    <xf numFmtId="164" fontId="21" fillId="8" borderId="0" xfId="2" applyNumberFormat="1" applyFont="1" applyFill="1" applyBorder="1" applyAlignment="1">
      <alignment horizontal="right" vertical="center" wrapText="1" indent="1"/>
    </xf>
    <xf numFmtId="164" fontId="26" fillId="4" borderId="4" xfId="2" applyNumberFormat="1" applyFont="1" applyFill="1" applyBorder="1" applyAlignment="1">
      <alignment horizontal="right" vertical="center" wrapText="1" shrinkToFit="1"/>
    </xf>
    <xf numFmtId="0" fontId="51" fillId="4" borderId="0" xfId="0" applyFont="1" applyFill="1" applyBorder="1" applyAlignment="1">
      <alignment horizontal="center" wrapText="1" shrinkToFit="1"/>
    </xf>
    <xf numFmtId="0" fontId="51" fillId="4" borderId="0" xfId="0" applyFont="1" applyFill="1" applyBorder="1" applyAlignment="1">
      <alignment horizontal="right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4" applyFont="1" applyFill="1" applyBorder="1" applyAlignment="1">
      <alignment horizontal="center" vertical="center" shrinkToFit="1"/>
    </xf>
    <xf numFmtId="0" fontId="63" fillId="2" borderId="0" xfId="0" applyFont="1" applyFill="1" applyBorder="1" applyAlignment="1">
      <alignment horizontal="center" vertical="center" wrapText="1" shrinkToFit="1"/>
    </xf>
    <xf numFmtId="0" fontId="64" fillId="6" borderId="0" xfId="0" applyFont="1" applyFill="1" applyBorder="1" applyAlignment="1">
      <alignment horizontal="center" vertical="center" wrapText="1"/>
    </xf>
    <xf numFmtId="0" fontId="21" fillId="4" borderId="3" xfId="0" quotePrefix="1" applyNumberFormat="1" applyFont="1" applyFill="1" applyBorder="1" applyAlignment="1">
      <alignment horizontal="center" vertical="center" shrinkToFit="1"/>
    </xf>
    <xf numFmtId="0" fontId="63" fillId="3" borderId="0" xfId="0" applyFont="1" applyFill="1" applyBorder="1" applyAlignment="1">
      <alignment horizontal="left" vertical="center"/>
    </xf>
    <xf numFmtId="0" fontId="21" fillId="0" borderId="0" xfId="4" applyFont="1" applyFill="1" applyBorder="1" applyAlignment="1">
      <alignment horizontal="left" wrapText="1" shrinkToFit="1"/>
    </xf>
    <xf numFmtId="0" fontId="44" fillId="4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horizontal="left" vertical="center" wrapText="1"/>
    </xf>
    <xf numFmtId="0" fontId="42" fillId="4" borderId="0" xfId="4" applyFont="1" applyFill="1" applyBorder="1" applyAlignment="1">
      <alignment horizontal="left" vertical="center" wrapText="1" shrinkToFit="1"/>
    </xf>
    <xf numFmtId="0" fontId="43" fillId="4" borderId="0" xfId="0" applyFont="1" applyFill="1" applyBorder="1" applyAlignment="1">
      <alignment horizontal="left" vertical="center" wrapText="1"/>
    </xf>
    <xf numFmtId="0" fontId="44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 shrinkToFit="1"/>
    </xf>
    <xf numFmtId="0" fontId="34" fillId="0" borderId="5" xfId="0" applyFont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 shrinkToFit="1"/>
    </xf>
    <xf numFmtId="0" fontId="24" fillId="3" borderId="0" xfId="4" applyFont="1" applyFill="1" applyBorder="1" applyAlignment="1">
      <alignment horizontal="left" vertical="center" shrinkToFit="1"/>
    </xf>
    <xf numFmtId="170" fontId="34" fillId="4" borderId="5" xfId="4" applyNumberFormat="1" applyFont="1" applyFill="1" applyBorder="1" applyAlignment="1">
      <alignment horizontal="center" vertical="center" wrapText="1" shrinkToFit="1"/>
    </xf>
    <xf numFmtId="0" fontId="33" fillId="4" borderId="0" xfId="4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 wrapText="1" shrinkToFit="1"/>
    </xf>
    <xf numFmtId="0" fontId="2" fillId="3" borderId="0" xfId="4" applyFont="1" applyFill="1" applyBorder="1" applyAlignment="1">
      <alignment horizontal="left" vertical="center" shrinkToFit="1"/>
    </xf>
    <xf numFmtId="170" fontId="25" fillId="0" borderId="0" xfId="4" applyNumberFormat="1" applyFont="1" applyFill="1" applyBorder="1" applyAlignment="1">
      <alignment horizontal="center" vertical="center" wrapText="1" shrinkToFit="1"/>
    </xf>
    <xf numFmtId="169" fontId="65" fillId="6" borderId="4" xfId="1" applyNumberFormat="1" applyFont="1" applyFill="1" applyBorder="1" applyAlignment="1">
      <alignment horizontal="center" vertical="center" wrapText="1" shrinkToFit="1"/>
    </xf>
    <xf numFmtId="169" fontId="21" fillId="0" borderId="0" xfId="1" applyNumberFormat="1" applyFont="1" applyFill="1" applyBorder="1" applyAlignment="1">
      <alignment horizontal="center" vertical="center" wrapText="1" shrinkToFit="1"/>
    </xf>
    <xf numFmtId="169" fontId="21" fillId="8" borderId="0" xfId="1" applyNumberFormat="1" applyFont="1" applyFill="1" applyBorder="1" applyAlignment="1">
      <alignment horizontal="center" vertical="center" wrapText="1" shrinkToFit="1"/>
    </xf>
    <xf numFmtId="0" fontId="66" fillId="6" borderId="11" xfId="4" applyFont="1" applyFill="1" applyBorder="1" applyAlignment="1">
      <alignment horizontal="center" vertical="center" wrapText="1" shrinkToFit="1"/>
    </xf>
    <xf numFmtId="0" fontId="63" fillId="3" borderId="4" xfId="4" applyFont="1" applyFill="1" applyBorder="1" applyAlignment="1">
      <alignment horizontal="left" vertical="center" shrinkToFit="1"/>
    </xf>
    <xf numFmtId="0" fontId="63" fillId="3" borderId="0" xfId="4" applyFont="1" applyFill="1" applyBorder="1" applyAlignment="1">
      <alignment horizontal="left" vertical="center" shrinkToFit="1"/>
    </xf>
    <xf numFmtId="170" fontId="64" fillId="4" borderId="10" xfId="4" applyNumberFormat="1" applyFont="1" applyFill="1" applyBorder="1" applyAlignment="1">
      <alignment horizontal="center" vertical="center" wrapText="1" shrinkToFit="1"/>
    </xf>
  </cellXfs>
  <cellStyles count="6">
    <cellStyle name="Millares" xfId="1" builtinId="3"/>
    <cellStyle name="Normal" xfId="0" builtinId="0"/>
    <cellStyle name="Normal 2" xfId="4"/>
    <cellStyle name="Normal_IV-trim  2002" xfId="3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200025</xdr:rowOff>
    </xdr:from>
    <xdr:to>
      <xdr:col>1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108858</xdr:colOff>
      <xdr:row>24</xdr:row>
      <xdr:rowOff>231321</xdr:rowOff>
    </xdr:from>
    <xdr:to>
      <xdr:col>11</xdr:col>
      <xdr:colOff>644561</xdr:colOff>
      <xdr:row>35</xdr:row>
      <xdr:rowOff>39325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1" y="6694714"/>
          <a:ext cx="6468417" cy="2828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152400</xdr:colOff>
      <xdr:row>41</xdr:row>
      <xdr:rowOff>19049</xdr:rowOff>
    </xdr:from>
    <xdr:to>
      <xdr:col>8</xdr:col>
      <xdr:colOff>38100</xdr:colOff>
      <xdr:row>53</xdr:row>
      <xdr:rowOff>38099</xdr:rowOff>
    </xdr:to>
    <xdr:sp macro="" textlink="">
      <xdr:nvSpPr>
        <xdr:cNvPr id="2" name="CuadroTexto 1"/>
        <xdr:cNvSpPr txBox="1"/>
      </xdr:nvSpPr>
      <xdr:spPr>
        <a:xfrm>
          <a:off x="152400" y="8362949"/>
          <a:ext cx="6429375" cy="1857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Excepto transacciones, volumen y precio promedio por caja unidad.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Favor de consultar la página 12 para el desglose de ingresos. 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Incluye método de participación en Jugos del Valle, Leao Alimentos, Estrella Azul, entre otros.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De acuerdo a la NIIF 5, las cifras correspondientes a 2018 no incluyen a Filipinas, ya que se presenta como una operación discontinua a partir del 1 de enero de 2018.  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Incluye método de participación en PIASA, IEQSA, Beta San Miguel, IMER y KSP Participacoes entre otros.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La utilidad de operación y el flujo operativo son líneas presentadas como un métrica non-GAAP para conveniencia del lector.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7)Flujo operativo = utilidad de operación + depreciación, amortización y otros cargos virtuales de operación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Favor de consultar la página 7 para obtener nuestra definición de “comparable” y la descripción de los factores que afectan la comparabilidad en nuestro desempeño financiero y operativo.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171450</xdr:rowOff>
    </xdr:from>
    <xdr:to>
      <xdr:col>7</xdr:col>
      <xdr:colOff>895350</xdr:colOff>
      <xdr:row>28</xdr:row>
      <xdr:rowOff>114300</xdr:rowOff>
    </xdr:to>
    <xdr:sp macro="" textlink="">
      <xdr:nvSpPr>
        <xdr:cNvPr id="2" name="CuadroTexto 1"/>
        <xdr:cNvSpPr txBox="1"/>
      </xdr:nvSpPr>
      <xdr:spPr>
        <a:xfrm>
          <a:off x="57150" y="4200525"/>
          <a:ext cx="7219950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Excepto transacciones, volumen y precio por caja unidad.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Favor de consultar la página 12 para el desglose de ingresos.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Incluye método de participación en Jugos del Valle, Leao Alimentos, Estrella Azul, entre otros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La utilidad de operación y el flujo operativo son líneas presentadas como una métrica non-GAAP para conveniencia del lector.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5)Flujo operativo = utilidad de operación + depreciación, amortización y otros cargos virtuales de operación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Favor de consultar la página 7 para obtener nuestra definición de “comparable” y la descripción de los factores que afectan la comparabilidad en nuestro desempeño financiero y operativo.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876300</xdr:colOff>
      <xdr:row>28</xdr:row>
      <xdr:rowOff>133350</xdr:rowOff>
    </xdr:to>
    <xdr:sp macro="" textlink="">
      <xdr:nvSpPr>
        <xdr:cNvPr id="2" name="CuadroTexto 1"/>
        <xdr:cNvSpPr txBox="1"/>
      </xdr:nvSpPr>
      <xdr:spPr>
        <a:xfrm>
          <a:off x="0" y="4219575"/>
          <a:ext cx="7219950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Excepto transacciones, volumen y precio por caja unidad.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Favor de consultar la página 12 para el desglose de ingresos.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Incluye método de participación en Leao Alimentos, Verde Campo, entre otros.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La utilidad de operación y el flujo operativo son líneas presentadas como una métrica non-GAAP para conveniencia del lector.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5)Flujo operativo = utilidad de operación + depreciación, amortización y otros cargos virtuales de operación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Favor de consultar la página 7 para obtener nuestra definición de “comparable” y la descripción de los factores que afectan la comparabilidad en nuestro desempeño financiero y operativo.</a:t>
          </a:r>
          <a:endParaRPr lang="es-MX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0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1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2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23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4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5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6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7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28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9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0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31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9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2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13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6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3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4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25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6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7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8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9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30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1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2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33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showGridLines="0" workbookViewId="0">
      <selection activeCell="D9" sqref="D9"/>
    </sheetView>
  </sheetViews>
  <sheetFormatPr baseColWidth="10" defaultRowHeight="12.75" x14ac:dyDescent="0.2"/>
  <cols>
    <col min="1" max="1" width="11.42578125" style="1"/>
    <col min="2" max="2" width="12.5703125" style="1" bestFit="1" customWidth="1"/>
    <col min="3" max="3" width="21.85546875" style="1" bestFit="1" customWidth="1"/>
    <col min="4" max="4" width="19.42578125" style="1" customWidth="1"/>
    <col min="5" max="5" width="10.28515625" style="1" hidden="1" customWidth="1"/>
    <col min="6" max="6" width="3" style="1" customWidth="1"/>
    <col min="7" max="7" width="19.42578125" style="1" customWidth="1"/>
    <col min="8" max="8" width="10.28515625" style="1" hidden="1" customWidth="1"/>
    <col min="9" max="9" width="3" style="1" customWidth="1"/>
    <col min="10" max="10" width="19.42578125" style="1" customWidth="1"/>
    <col min="11" max="11" width="10.28515625" style="1" hidden="1" customWidth="1"/>
    <col min="12" max="12" width="3" style="1" customWidth="1"/>
    <col min="13" max="13" width="21.7109375" style="1" customWidth="1"/>
    <col min="14" max="14" width="9" style="1" hidden="1" customWidth="1"/>
    <col min="15" max="16384" width="11.42578125" style="1"/>
  </cols>
  <sheetData>
    <row r="2" spans="2:17" ht="24.95" customHeight="1" x14ac:dyDescent="0.2">
      <c r="B2" s="422" t="s">
        <v>159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2:17" ht="15" customHeight="1" x14ac:dyDescent="0.2">
      <c r="B3" s="423" t="s">
        <v>160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2:17" ht="21" customHeight="1" x14ac:dyDescent="0.25">
      <c r="C4" s="2"/>
      <c r="D4" s="426" t="s">
        <v>3</v>
      </c>
      <c r="E4" s="426"/>
      <c r="G4" s="426" t="s">
        <v>4</v>
      </c>
      <c r="H4" s="426"/>
      <c r="J4" s="426" t="s">
        <v>5</v>
      </c>
      <c r="K4" s="426"/>
      <c r="M4" s="426" t="s">
        <v>164</v>
      </c>
      <c r="N4" s="426"/>
      <c r="Q4" s="1" t="s">
        <v>0</v>
      </c>
    </row>
    <row r="5" spans="2:17" ht="15.75" thickBot="1" x14ac:dyDescent="0.3">
      <c r="B5" s="333"/>
      <c r="C5" s="334"/>
      <c r="D5" s="335" t="s">
        <v>111</v>
      </c>
      <c r="E5" s="3" t="s">
        <v>1</v>
      </c>
      <c r="G5" s="335" t="str">
        <f>D5</f>
        <v>1T19</v>
      </c>
      <c r="H5" s="3" t="s">
        <v>1</v>
      </c>
      <c r="J5" s="335" t="str">
        <f>G5</f>
        <v>1T19</v>
      </c>
      <c r="K5" s="3" t="s">
        <v>1</v>
      </c>
      <c r="M5" s="335" t="str">
        <f>J5</f>
        <v>1T19</v>
      </c>
      <c r="N5" s="3" t="s">
        <v>1</v>
      </c>
    </row>
    <row r="6" spans="2:17" ht="12.75" customHeight="1" x14ac:dyDescent="0.2">
      <c r="B6" s="424" t="s">
        <v>157</v>
      </c>
      <c r="C6" s="326" t="s">
        <v>6</v>
      </c>
      <c r="D6" s="327">
        <v>4.8170976235445639E-2</v>
      </c>
      <c r="E6" s="325">
        <v>-5.0000000000000001E-3</v>
      </c>
      <c r="F6" s="6"/>
      <c r="G6" s="327">
        <v>3.3486268712680678E-2</v>
      </c>
      <c r="H6" s="325">
        <v>5.0000000000000001E-3</v>
      </c>
      <c r="I6" s="6"/>
      <c r="J6" s="327">
        <v>-8.8379079083886758E-3</v>
      </c>
      <c r="K6" s="325">
        <v>-1.2999999999999999E-2</v>
      </c>
      <c r="M6" s="327">
        <v>7.3191771480427992E-2</v>
      </c>
      <c r="N6" s="308">
        <v>-2.0865539362729448</v>
      </c>
    </row>
    <row r="7" spans="2:17" x14ac:dyDescent="0.2">
      <c r="B7" s="424"/>
      <c r="C7" s="4" t="s">
        <v>7</v>
      </c>
      <c r="D7" s="309">
        <v>0.11425325544007592</v>
      </c>
      <c r="E7" s="309">
        <v>8.1000000000000003E-2</v>
      </c>
      <c r="F7" s="329"/>
      <c r="G7" s="309">
        <v>0.12370994714279271</v>
      </c>
      <c r="H7" s="309">
        <v>6.8000000000000005E-2</v>
      </c>
      <c r="I7" s="329"/>
      <c r="J7" s="309">
        <v>0.15563034536510734</v>
      </c>
      <c r="K7" s="309">
        <v>-2.5999999999999999E-2</v>
      </c>
      <c r="L7" s="304"/>
      <c r="M7" s="309"/>
      <c r="N7" s="310"/>
    </row>
    <row r="8" spans="2:17" x14ac:dyDescent="0.2">
      <c r="B8" s="424"/>
      <c r="C8" s="4" t="s">
        <v>8</v>
      </c>
      <c r="D8" s="309">
        <v>-1.9219875310934276E-2</v>
      </c>
      <c r="E8" s="309">
        <v>-9.2999999999999999E-2</v>
      </c>
      <c r="F8" s="329"/>
      <c r="G8" s="309">
        <v>-6.3712446742554052E-2</v>
      </c>
      <c r="H8" s="309">
        <v>-6.8000000000000005E-2</v>
      </c>
      <c r="I8" s="329"/>
      <c r="J8" s="309">
        <v>-0.14992256505889245</v>
      </c>
      <c r="K8" s="309">
        <v>3.0000000000000001E-3</v>
      </c>
      <c r="L8" s="304"/>
      <c r="M8" s="309"/>
      <c r="N8" s="310"/>
    </row>
    <row r="9" spans="2:17" ht="9.75" customHeight="1" thickBot="1" x14ac:dyDescent="0.25">
      <c r="B9" s="330"/>
      <c r="C9" s="331"/>
      <c r="D9" s="332"/>
      <c r="E9" s="309"/>
      <c r="F9" s="329"/>
      <c r="G9" s="332"/>
      <c r="H9" s="309"/>
      <c r="I9" s="329"/>
      <c r="J9" s="332"/>
      <c r="K9" s="309"/>
      <c r="L9" s="329"/>
      <c r="M9" s="309"/>
      <c r="N9" s="310"/>
    </row>
    <row r="10" spans="2:17" ht="12.75" customHeight="1" x14ac:dyDescent="0.2">
      <c r="B10" s="424" t="s">
        <v>158</v>
      </c>
      <c r="C10" s="326" t="str">
        <f>C6</f>
        <v>Consolidado</v>
      </c>
      <c r="D10" s="327">
        <v>9.9623792950869205E-2</v>
      </c>
      <c r="E10" s="325">
        <v>5.8999999999999997E-2</v>
      </c>
      <c r="G10" s="327">
        <v>8.8408716601021897E-2</v>
      </c>
      <c r="H10" s="325">
        <v>5.5E-2</v>
      </c>
      <c r="J10" s="327">
        <v>9.2478996994302953E-2</v>
      </c>
      <c r="K10" s="328">
        <v>8.9999999999999993E-3</v>
      </c>
      <c r="L10" s="303"/>
      <c r="M10" s="311"/>
      <c r="N10" s="312"/>
    </row>
    <row r="11" spans="2:17" x14ac:dyDescent="0.2">
      <c r="B11" s="424"/>
      <c r="C11" s="4" t="str">
        <f>C7</f>
        <v>México y Centroamérica</v>
      </c>
      <c r="D11" s="309">
        <v>7.1994647668474965E-2</v>
      </c>
      <c r="E11" s="309">
        <v>5.1999999999999998E-2</v>
      </c>
      <c r="F11" s="303"/>
      <c r="G11" s="309">
        <v>8.2680649710938026E-2</v>
      </c>
      <c r="H11" s="309">
        <v>0.04</v>
      </c>
      <c r="I11" s="303"/>
      <c r="J11" s="309">
        <v>0.12439409679805968</v>
      </c>
      <c r="K11" s="309">
        <v>-0.04</v>
      </c>
      <c r="L11" s="303"/>
      <c r="M11" s="313"/>
      <c r="N11" s="314"/>
    </row>
    <row r="12" spans="2:17" ht="13.5" thickBot="1" x14ac:dyDescent="0.25">
      <c r="B12" s="425"/>
      <c r="C12" s="5" t="str">
        <f>C8</f>
        <v>Sudamérica</v>
      </c>
      <c r="D12" s="315">
        <v>0.13697973643537931</v>
      </c>
      <c r="E12" s="315">
        <v>6.9000000000000006E-2</v>
      </c>
      <c r="F12" s="305"/>
      <c r="G12" s="315">
        <v>9.6830769753216916E-2</v>
      </c>
      <c r="H12" s="315">
        <v>0.08</v>
      </c>
      <c r="I12" s="305"/>
      <c r="J12" s="315">
        <v>5.4080498043847181E-2</v>
      </c>
      <c r="K12" s="315">
        <v>8.7999999999999995E-2</v>
      </c>
      <c r="L12" s="305"/>
      <c r="M12" s="315"/>
      <c r="N12" s="316"/>
    </row>
    <row r="13" spans="2:17" x14ac:dyDescent="0.2">
      <c r="M13" s="6"/>
      <c r="N13" s="6"/>
    </row>
    <row r="14" spans="2:17" ht="12.75" customHeight="1" x14ac:dyDescent="0.2">
      <c r="C14" s="7" t="s">
        <v>2</v>
      </c>
      <c r="G14" s="317"/>
    </row>
  </sheetData>
  <mergeCells count="8">
    <mergeCell ref="B2:N2"/>
    <mergeCell ref="B3:N3"/>
    <mergeCell ref="B6:B8"/>
    <mergeCell ref="B10:B12"/>
    <mergeCell ref="D4:E4"/>
    <mergeCell ref="G4:H4"/>
    <mergeCell ref="J4:K4"/>
    <mergeCell ref="M4:N4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43"/>
  <sheetViews>
    <sheetView showGridLines="0" workbookViewId="0">
      <selection activeCell="L29" sqref="L29"/>
    </sheetView>
  </sheetViews>
  <sheetFormatPr baseColWidth="10" defaultRowHeight="12.75" x14ac:dyDescent="0.2"/>
  <cols>
    <col min="1" max="2" width="11.42578125" style="1"/>
    <col min="3" max="3" width="26.5703125" style="1" customWidth="1"/>
    <col min="4" max="7" width="11.42578125" style="1"/>
    <col min="8" max="8" width="4.28515625" style="1" customWidth="1"/>
    <col min="9" max="9" width="16.140625" style="1" customWidth="1"/>
    <col min="10" max="16384" width="11.42578125" style="1"/>
  </cols>
  <sheetData>
    <row r="3" spans="3:9" hidden="1" x14ac:dyDescent="0.2">
      <c r="C3" s="422" t="s">
        <v>9</v>
      </c>
      <c r="D3" s="422"/>
      <c r="E3" s="422"/>
      <c r="F3" s="422"/>
      <c r="G3" s="422"/>
      <c r="H3" s="422"/>
      <c r="I3" s="422"/>
    </row>
    <row r="4" spans="3:9" ht="24.95" customHeight="1" x14ac:dyDescent="0.2">
      <c r="C4" s="422" t="s">
        <v>12</v>
      </c>
      <c r="D4" s="422"/>
      <c r="E4" s="422"/>
      <c r="F4" s="422"/>
      <c r="G4" s="422"/>
      <c r="H4" s="422"/>
      <c r="I4" s="422"/>
    </row>
    <row r="5" spans="3:9" x14ac:dyDescent="0.2">
      <c r="C5" s="8"/>
      <c r="D5" s="9"/>
      <c r="E5" s="10"/>
      <c r="F5" s="10"/>
      <c r="G5" s="10"/>
      <c r="H5" s="10"/>
      <c r="I5" s="10"/>
    </row>
    <row r="6" spans="3:9" s="15" customFormat="1" ht="21" customHeight="1" x14ac:dyDescent="0.25">
      <c r="C6" s="11"/>
      <c r="D6" s="12"/>
      <c r="E6" s="427" t="s">
        <v>112</v>
      </c>
      <c r="F6" s="427"/>
      <c r="G6" s="427"/>
      <c r="H6" s="13"/>
      <c r="I6" s="14" t="s">
        <v>113</v>
      </c>
    </row>
    <row r="7" spans="3:9" x14ac:dyDescent="0.2">
      <c r="C7" s="16" t="s">
        <v>14</v>
      </c>
      <c r="D7" s="17"/>
      <c r="E7" s="18" t="s">
        <v>94</v>
      </c>
      <c r="F7" s="18" t="s">
        <v>95</v>
      </c>
      <c r="G7" s="19" t="s">
        <v>11</v>
      </c>
      <c r="H7" s="20"/>
      <c r="I7" s="19" t="s">
        <v>11</v>
      </c>
    </row>
    <row r="8" spans="3:9" ht="14.1" customHeight="1" x14ac:dyDescent="0.2">
      <c r="C8" s="318" t="s">
        <v>3</v>
      </c>
      <c r="D8" s="13"/>
      <c r="E8" s="319">
        <v>46247.735620538522</v>
      </c>
      <c r="F8" s="319">
        <v>44122.320374333773</v>
      </c>
      <c r="G8" s="320">
        <v>4.8170976235445639E-2</v>
      </c>
      <c r="H8" s="306"/>
      <c r="I8" s="320">
        <v>9.9623792950869205E-2</v>
      </c>
    </row>
    <row r="9" spans="3:9" ht="14.1" customHeight="1" x14ac:dyDescent="0.2">
      <c r="C9" s="21" t="s">
        <v>4</v>
      </c>
      <c r="D9" s="22"/>
      <c r="E9" s="23">
        <v>20892.290059494881</v>
      </c>
      <c r="F9" s="23">
        <v>20215.353306549972</v>
      </c>
      <c r="G9" s="307">
        <v>3.3486268712680678E-2</v>
      </c>
      <c r="H9" s="321"/>
      <c r="I9" s="307">
        <v>8.8408716601021897E-2</v>
      </c>
    </row>
    <row r="10" spans="3:9" ht="14.1" customHeight="1" x14ac:dyDescent="0.2">
      <c r="C10" s="318" t="s">
        <v>15</v>
      </c>
      <c r="D10" s="22"/>
      <c r="E10" s="319">
        <v>5714.3526971685942</v>
      </c>
      <c r="F10" s="319">
        <v>5765.3059401311593</v>
      </c>
      <c r="G10" s="320">
        <v>-8.8379079083886758E-3</v>
      </c>
      <c r="H10" s="321"/>
      <c r="I10" s="320">
        <v>9.2478996994302953E-2</v>
      </c>
    </row>
    <row r="11" spans="3:9" ht="15.75" customHeight="1" thickBot="1" x14ac:dyDescent="0.25">
      <c r="C11" s="24" t="s">
        <v>114</v>
      </c>
      <c r="D11" s="25"/>
      <c r="E11" s="26">
        <v>8540.5810585403924</v>
      </c>
      <c r="F11" s="26">
        <v>8164.4934049159965</v>
      </c>
      <c r="G11" s="322">
        <v>4.6063807632932496E-2</v>
      </c>
      <c r="H11" s="323"/>
      <c r="I11" s="322">
        <v>0.11064500982749981</v>
      </c>
    </row>
    <row r="13" spans="3:9" hidden="1" x14ac:dyDescent="0.2"/>
    <row r="14" spans="3:9" ht="12.75" hidden="1" customHeight="1" x14ac:dyDescent="0.2">
      <c r="C14" s="422" t="s">
        <v>9</v>
      </c>
      <c r="D14" s="422"/>
      <c r="E14" s="422"/>
      <c r="F14" s="422"/>
      <c r="G14" s="422"/>
      <c r="H14" s="422"/>
      <c r="I14" s="422"/>
    </row>
    <row r="15" spans="3:9" ht="24.95" hidden="1" customHeight="1" x14ac:dyDescent="0.2">
      <c r="C15" s="422" t="s">
        <v>16</v>
      </c>
      <c r="D15" s="422"/>
      <c r="E15" s="422"/>
      <c r="F15" s="422"/>
      <c r="G15" s="422"/>
      <c r="H15" s="422"/>
      <c r="I15" s="422"/>
    </row>
    <row r="16" spans="3:9" hidden="1" x14ac:dyDescent="0.2">
      <c r="C16" s="8"/>
      <c r="D16" s="9"/>
      <c r="E16" s="10"/>
      <c r="F16" s="10"/>
      <c r="G16" s="10"/>
      <c r="H16" s="10"/>
      <c r="I16" s="10"/>
    </row>
    <row r="17" spans="3:9" s="15" customFormat="1" ht="21" hidden="1" customHeight="1" x14ac:dyDescent="0.25">
      <c r="C17" s="11"/>
      <c r="D17" s="12"/>
      <c r="E17" s="427" t="s">
        <v>13</v>
      </c>
      <c r="F17" s="427"/>
      <c r="G17" s="427"/>
      <c r="H17" s="13"/>
      <c r="I17" s="14" t="s">
        <v>10</v>
      </c>
    </row>
    <row r="18" spans="3:9" hidden="1" x14ac:dyDescent="0.2">
      <c r="C18" s="16" t="str">
        <f>C7</f>
        <v>Expresado en millones de pesos mexicanos</v>
      </c>
      <c r="D18" s="17"/>
      <c r="E18" s="18">
        <v>2019</v>
      </c>
      <c r="F18" s="18">
        <v>2018</v>
      </c>
      <c r="G18" s="19" t="s">
        <v>11</v>
      </c>
      <c r="H18" s="20"/>
      <c r="I18" s="19" t="s">
        <v>11</v>
      </c>
    </row>
    <row r="19" spans="3:9" ht="14.1" hidden="1" customHeight="1" x14ac:dyDescent="0.2">
      <c r="C19" s="318" t="str">
        <f>C8</f>
        <v>Ingresos totales</v>
      </c>
      <c r="D19" s="13"/>
      <c r="E19" s="319"/>
      <c r="F19" s="319"/>
      <c r="G19" s="320"/>
      <c r="H19" s="306"/>
      <c r="I19" s="320"/>
    </row>
    <row r="20" spans="3:9" ht="14.1" hidden="1" customHeight="1" x14ac:dyDescent="0.2">
      <c r="C20" s="21" t="str">
        <f>C9</f>
        <v>Utilidad bruta</v>
      </c>
      <c r="D20" s="22"/>
      <c r="E20" s="23"/>
      <c r="F20" s="23"/>
      <c r="G20" s="307"/>
      <c r="H20" s="321"/>
      <c r="I20" s="307"/>
    </row>
    <row r="21" spans="3:9" ht="14.1" hidden="1" customHeight="1" x14ac:dyDescent="0.2">
      <c r="C21" s="318" t="str">
        <f>C10</f>
        <v xml:space="preserve">Utilidad de operación </v>
      </c>
      <c r="D21" s="22"/>
      <c r="E21" s="319"/>
      <c r="F21" s="319"/>
      <c r="G21" s="320"/>
      <c r="H21" s="321"/>
      <c r="I21" s="320"/>
    </row>
    <row r="22" spans="3:9" s="15" customFormat="1" ht="14.1" hidden="1" customHeight="1" thickBot="1" x14ac:dyDescent="0.25">
      <c r="C22" s="24" t="s">
        <v>115</v>
      </c>
      <c r="D22" s="25"/>
      <c r="E22" s="26"/>
      <c r="F22" s="26"/>
      <c r="G22" s="322"/>
      <c r="H22" s="323"/>
      <c r="I22" s="322"/>
    </row>
    <row r="25" spans="3:9" hidden="1" x14ac:dyDescent="0.2">
      <c r="C25" s="422" t="s">
        <v>9</v>
      </c>
      <c r="D25" s="422"/>
      <c r="E25" s="422"/>
      <c r="F25" s="422"/>
      <c r="G25" s="422"/>
      <c r="H25" s="422"/>
      <c r="I25" s="422"/>
    </row>
    <row r="26" spans="3:9" ht="24.95" customHeight="1" x14ac:dyDescent="0.2">
      <c r="C26" s="422" t="s">
        <v>17</v>
      </c>
      <c r="D26" s="422"/>
      <c r="E26" s="422"/>
      <c r="F26" s="422"/>
      <c r="G26" s="422"/>
      <c r="H26" s="422"/>
      <c r="I26" s="422"/>
    </row>
    <row r="27" spans="3:9" x14ac:dyDescent="0.2">
      <c r="C27" s="8"/>
      <c r="D27" s="9"/>
      <c r="E27" s="10"/>
      <c r="F27" s="10"/>
      <c r="G27" s="10"/>
      <c r="H27" s="10"/>
      <c r="I27" s="10"/>
    </row>
    <row r="28" spans="3:9" s="15" customFormat="1" ht="21" customHeight="1" x14ac:dyDescent="0.25">
      <c r="C28" s="11"/>
      <c r="D28" s="12"/>
      <c r="E28" s="427" t="s">
        <v>112</v>
      </c>
      <c r="F28" s="427"/>
      <c r="G28" s="427"/>
      <c r="H28" s="13"/>
      <c r="I28" s="14" t="s">
        <v>113</v>
      </c>
    </row>
    <row r="29" spans="3:9" x14ac:dyDescent="0.2">
      <c r="C29" s="16" t="str">
        <f>C18</f>
        <v>Expresado en millones de pesos mexicanos</v>
      </c>
      <c r="D29" s="17"/>
      <c r="E29" s="18" t="str">
        <f>E7</f>
        <v>1T 2019</v>
      </c>
      <c r="F29" s="18" t="str">
        <f>F7</f>
        <v>1T 2018</v>
      </c>
      <c r="G29" s="19" t="s">
        <v>11</v>
      </c>
      <c r="H29" s="20"/>
      <c r="I29" s="19" t="s">
        <v>11</v>
      </c>
    </row>
    <row r="30" spans="3:9" ht="14.1" customHeight="1" x14ac:dyDescent="0.2">
      <c r="C30" s="318" t="str">
        <f>C19</f>
        <v>Ingresos totales</v>
      </c>
      <c r="D30" s="13"/>
      <c r="E30" s="319">
        <v>24822.719061463475</v>
      </c>
      <c r="F30" s="319">
        <v>22277.448093844432</v>
      </c>
      <c r="G30" s="320">
        <v>0.11425325544007592</v>
      </c>
      <c r="H30" s="306"/>
      <c r="I30" s="320">
        <v>7.1994647668474965E-2</v>
      </c>
    </row>
    <row r="31" spans="3:9" ht="14.1" customHeight="1" x14ac:dyDescent="0.2">
      <c r="C31" s="21" t="str">
        <f>C20</f>
        <v>Utilidad bruta</v>
      </c>
      <c r="D31" s="22"/>
      <c r="E31" s="23">
        <v>11780.795196080637</v>
      </c>
      <c r="F31" s="23">
        <v>10483.839914414873</v>
      </c>
      <c r="G31" s="307">
        <v>0.12370994714279271</v>
      </c>
      <c r="H31" s="321"/>
      <c r="I31" s="307">
        <v>8.2680649710938026E-2</v>
      </c>
    </row>
    <row r="32" spans="3:9" ht="14.1" customHeight="1" x14ac:dyDescent="0.2">
      <c r="C32" s="318" t="str">
        <f>C21</f>
        <v xml:space="preserve">Utilidad de operación </v>
      </c>
      <c r="D32" s="22"/>
      <c r="E32" s="319">
        <v>3076.3423068309871</v>
      </c>
      <c r="F32" s="319">
        <v>2662.0470111132763</v>
      </c>
      <c r="G32" s="320">
        <v>0.15563034536510734</v>
      </c>
      <c r="H32" s="321"/>
      <c r="I32" s="320">
        <v>0.12439409679805968</v>
      </c>
    </row>
    <row r="33" spans="3:9" s="15" customFormat="1" ht="14.1" customHeight="1" thickBot="1" x14ac:dyDescent="0.25">
      <c r="C33" s="24" t="s">
        <v>114</v>
      </c>
      <c r="D33" s="25"/>
      <c r="E33" s="26">
        <v>4772.2367755455552</v>
      </c>
      <c r="F33" s="26">
        <v>4096.2769672925042</v>
      </c>
      <c r="G33" s="322">
        <v>0.16501809170873449</v>
      </c>
      <c r="H33" s="323"/>
      <c r="I33" s="322">
        <v>0.12481136807315574</v>
      </c>
    </row>
    <row r="35" spans="3:9" hidden="1" x14ac:dyDescent="0.2">
      <c r="C35" s="422" t="s">
        <v>9</v>
      </c>
      <c r="D35" s="422"/>
      <c r="E35" s="422"/>
      <c r="F35" s="422"/>
      <c r="G35" s="422"/>
      <c r="H35" s="422"/>
      <c r="I35" s="422"/>
    </row>
    <row r="36" spans="3:9" ht="24.95" customHeight="1" x14ac:dyDescent="0.2">
      <c r="C36" s="422" t="s">
        <v>18</v>
      </c>
      <c r="D36" s="422"/>
      <c r="E36" s="422"/>
      <c r="F36" s="422"/>
      <c r="G36" s="422"/>
      <c r="H36" s="422"/>
      <c r="I36" s="422"/>
    </row>
    <row r="37" spans="3:9" x14ac:dyDescent="0.2">
      <c r="C37" s="8"/>
      <c r="D37" s="9"/>
      <c r="E37" s="10"/>
      <c r="F37" s="10"/>
      <c r="G37" s="10"/>
      <c r="H37" s="10"/>
      <c r="I37" s="10"/>
    </row>
    <row r="38" spans="3:9" s="15" customFormat="1" ht="21" customHeight="1" x14ac:dyDescent="0.25">
      <c r="C38" s="11"/>
      <c r="D38" s="12"/>
      <c r="E38" s="427" t="s">
        <v>112</v>
      </c>
      <c r="F38" s="427"/>
      <c r="G38" s="427"/>
      <c r="H38" s="13"/>
      <c r="I38" s="14" t="s">
        <v>113</v>
      </c>
    </row>
    <row r="39" spans="3:9" x14ac:dyDescent="0.2">
      <c r="C39" s="16" t="str">
        <f>C29</f>
        <v>Expresado en millones de pesos mexicanos</v>
      </c>
      <c r="D39" s="17"/>
      <c r="E39" s="18" t="str">
        <f>+E29</f>
        <v>1T 2019</v>
      </c>
      <c r="F39" s="18" t="str">
        <f>+F29</f>
        <v>1T 2018</v>
      </c>
      <c r="G39" s="19" t="s">
        <v>11</v>
      </c>
      <c r="H39" s="20"/>
      <c r="I39" s="19" t="s">
        <v>11</v>
      </c>
    </row>
    <row r="40" spans="3:9" ht="14.1" customHeight="1" x14ac:dyDescent="0.2">
      <c r="C40" s="318" t="str">
        <f>C30</f>
        <v>Ingresos totales</v>
      </c>
      <c r="D40" s="13"/>
      <c r="E40" s="319">
        <v>21425.016559075048</v>
      </c>
      <c r="F40" s="319">
        <v>21844.872280489337</v>
      </c>
      <c r="G40" s="320">
        <v>-1.9219875310934276E-2</v>
      </c>
      <c r="H40" s="306"/>
      <c r="I40" s="320">
        <v>0.13697973643537931</v>
      </c>
    </row>
    <row r="41" spans="3:9" ht="14.1" customHeight="1" x14ac:dyDescent="0.2">
      <c r="C41" s="21" t="str">
        <f>C31</f>
        <v>Utilidad bruta</v>
      </c>
      <c r="D41" s="22"/>
      <c r="E41" s="23">
        <v>9111.4948634142384</v>
      </c>
      <c r="F41" s="23">
        <v>9731.5133921350971</v>
      </c>
      <c r="G41" s="307">
        <v>-6.3712446742554052E-2</v>
      </c>
      <c r="H41" s="321"/>
      <c r="I41" s="307">
        <v>9.6830769753216916E-2</v>
      </c>
    </row>
    <row r="42" spans="3:9" ht="14.1" customHeight="1" x14ac:dyDescent="0.2">
      <c r="C42" s="318" t="str">
        <f>C32</f>
        <v xml:space="preserve">Utilidad de operación </v>
      </c>
      <c r="D42" s="22"/>
      <c r="E42" s="319">
        <v>2638.0103903376071</v>
      </c>
      <c r="F42" s="319">
        <v>3103.2589290178789</v>
      </c>
      <c r="G42" s="320">
        <v>-0.14992256505889245</v>
      </c>
      <c r="H42" s="321"/>
      <c r="I42" s="320">
        <v>5.4080498043847181E-2</v>
      </c>
    </row>
    <row r="43" spans="3:9" s="15" customFormat="1" ht="14.1" customHeight="1" thickBot="1" x14ac:dyDescent="0.25">
      <c r="C43" s="24" t="s">
        <v>114</v>
      </c>
      <c r="D43" s="25"/>
      <c r="E43" s="26">
        <v>3768.344282994839</v>
      </c>
      <c r="F43" s="26">
        <v>4068.2164376234869</v>
      </c>
      <c r="G43" s="322">
        <v>-7.3710963815834529E-2</v>
      </c>
      <c r="H43" s="323"/>
      <c r="I43" s="322">
        <v>9.1188560986901868E-2</v>
      </c>
    </row>
  </sheetData>
  <mergeCells count="12">
    <mergeCell ref="E38:G38"/>
    <mergeCell ref="C3:I3"/>
    <mergeCell ref="C4:I4"/>
    <mergeCell ref="E6:G6"/>
    <mergeCell ref="C14:I14"/>
    <mergeCell ref="C15:I15"/>
    <mergeCell ref="E17:G17"/>
    <mergeCell ref="C25:I25"/>
    <mergeCell ref="C26:I26"/>
    <mergeCell ref="E28:G28"/>
    <mergeCell ref="C35:I35"/>
    <mergeCell ref="C36:I36"/>
  </mergeCells>
  <pageMargins left="0.7" right="0.7" top="0.75" bottom="0.75" header="0.3" footer="0.3"/>
  <pageSetup orientation="portrait" verticalDpi="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5"/>
  <sheetViews>
    <sheetView showGridLines="0" topLeftCell="A41" zoomScale="70" zoomScaleNormal="70" workbookViewId="0">
      <selection activeCell="D62" sqref="D62"/>
    </sheetView>
  </sheetViews>
  <sheetFormatPr baseColWidth="10" defaultColWidth="9.85546875" defaultRowHeight="15.75" x14ac:dyDescent="0.25"/>
  <cols>
    <col min="1" max="1" width="9.85546875" style="27"/>
    <col min="2" max="2" width="49.7109375" style="28" customWidth="1"/>
    <col min="3" max="3" width="2.42578125" style="205" customWidth="1"/>
    <col min="4" max="4" width="17.28515625" style="206" customWidth="1"/>
    <col min="5" max="5" width="18.7109375" style="206" bestFit="1" customWidth="1"/>
    <col min="6" max="6" width="10.7109375" style="206" customWidth="1"/>
    <col min="7" max="7" width="3.5703125" style="196" customWidth="1"/>
    <col min="8" max="8" width="51.85546875" style="205" customWidth="1"/>
    <col min="9" max="9" width="2.42578125" style="27" customWidth="1"/>
    <col min="10" max="10" width="17.28515625" style="28" customWidth="1"/>
    <col min="11" max="11" width="17.28515625" style="27" customWidth="1"/>
    <col min="12" max="16384" width="9.85546875" style="28"/>
  </cols>
  <sheetData>
    <row r="2" spans="2:19" ht="15" customHeight="1" x14ac:dyDescent="0.25">
      <c r="B2" s="428" t="s">
        <v>19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</row>
    <row r="3" spans="2:19" ht="15" customHeight="1" x14ac:dyDescent="0.25">
      <c r="B3" s="428" t="s">
        <v>97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2:19" ht="13.5" customHeight="1" x14ac:dyDescent="0.25">
      <c r="B4" s="429" t="s">
        <v>30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187"/>
      <c r="N4" s="188"/>
      <c r="O4" s="188"/>
      <c r="P4" s="188"/>
      <c r="Q4" s="188"/>
      <c r="R4" s="188"/>
      <c r="S4" s="188"/>
    </row>
    <row r="5" spans="2:19" ht="11.1" customHeight="1" x14ac:dyDescent="0.25">
      <c r="C5" s="189"/>
      <c r="D5" s="190"/>
      <c r="E5" s="190"/>
      <c r="F5" s="190"/>
      <c r="G5" s="191"/>
      <c r="H5" s="192"/>
      <c r="J5" s="27"/>
    </row>
    <row r="6" spans="2:19" ht="35.1" customHeight="1" x14ac:dyDescent="0.25">
      <c r="B6" s="193" t="s">
        <v>32</v>
      </c>
      <c r="C6" s="194"/>
      <c r="D6" s="195" t="s">
        <v>20</v>
      </c>
      <c r="E6" s="195" t="s">
        <v>21</v>
      </c>
      <c r="F6" s="195" t="s">
        <v>22</v>
      </c>
      <c r="H6" s="197" t="s">
        <v>33</v>
      </c>
      <c r="I6" s="198"/>
      <c r="J6" s="195" t="str">
        <f>+D6</f>
        <v xml:space="preserve"> Mar-19</v>
      </c>
      <c r="K6" s="195" t="str">
        <f>+E6</f>
        <v xml:space="preserve"> Dec-18</v>
      </c>
      <c r="L6" s="195" t="s">
        <v>22</v>
      </c>
    </row>
    <row r="7" spans="2:19" ht="30.75" customHeight="1" x14ac:dyDescent="0.25">
      <c r="B7" s="201" t="s">
        <v>161</v>
      </c>
      <c r="H7" s="201" t="s">
        <v>165</v>
      </c>
    </row>
    <row r="8" spans="2:19" ht="20.100000000000001" customHeight="1" x14ac:dyDescent="0.25">
      <c r="B8" s="432" t="s">
        <v>24</v>
      </c>
      <c r="H8" s="362" t="s">
        <v>180</v>
      </c>
      <c r="I8" s="202"/>
      <c r="J8" s="356">
        <v>16862.137985907888</v>
      </c>
      <c r="K8" s="356">
        <v>11604</v>
      </c>
      <c r="L8" s="357">
        <f>+J8/K8-1</f>
        <v>0.45313150516269296</v>
      </c>
    </row>
    <row r="9" spans="2:19" ht="20.100000000000001" customHeight="1" x14ac:dyDescent="0.25">
      <c r="B9" s="432"/>
      <c r="C9" s="199"/>
      <c r="D9" s="200">
        <v>23615.404183918559</v>
      </c>
      <c r="E9" s="200">
        <v>23727</v>
      </c>
      <c r="F9" s="339">
        <f>+D9/E9-1</f>
        <v>-4.7033260033481072E-3</v>
      </c>
      <c r="H9" s="342" t="s">
        <v>181</v>
      </c>
      <c r="I9" s="199"/>
      <c r="J9" s="200">
        <v>16546.557436455059</v>
      </c>
      <c r="K9" s="200">
        <v>19746</v>
      </c>
      <c r="L9" s="341">
        <f>J9/K9-1</f>
        <v>-0.16202990800896089</v>
      </c>
    </row>
    <row r="10" spans="2:19" ht="19.5" customHeight="1" x14ac:dyDescent="0.25">
      <c r="B10" s="355" t="s">
        <v>25</v>
      </c>
      <c r="C10" s="202"/>
      <c r="D10" s="356">
        <v>10813.683282771211</v>
      </c>
      <c r="E10" s="356">
        <v>14847</v>
      </c>
      <c r="F10" s="357">
        <f>+D10/E10-1</f>
        <v>-0.27165869988743774</v>
      </c>
      <c r="H10" s="362" t="s">
        <v>182</v>
      </c>
      <c r="I10" s="202"/>
      <c r="J10" s="356">
        <v>498.14412865749387</v>
      </c>
      <c r="K10" s="356">
        <v>0</v>
      </c>
      <c r="L10" s="357" t="s">
        <v>156</v>
      </c>
    </row>
    <row r="11" spans="2:19" ht="20.100000000000001" customHeight="1" x14ac:dyDescent="0.25">
      <c r="B11" s="336" t="s">
        <v>26</v>
      </c>
      <c r="C11" s="337"/>
      <c r="D11" s="338">
        <v>10661.162971424734</v>
      </c>
      <c r="E11" s="338">
        <v>10051</v>
      </c>
      <c r="F11" s="339">
        <f>+D11/E11-1</f>
        <v>6.0706693008131918E-2</v>
      </c>
      <c r="H11" s="342" t="s">
        <v>183</v>
      </c>
      <c r="I11" s="199"/>
      <c r="J11" s="200">
        <v>22586.760044439248</v>
      </c>
      <c r="K11" s="200">
        <v>14174</v>
      </c>
      <c r="L11" s="341">
        <f>+J11/K11-1</f>
        <v>0.59353464402703882</v>
      </c>
    </row>
    <row r="12" spans="2:19" ht="20.100000000000001" customHeight="1" x14ac:dyDescent="0.25">
      <c r="B12" s="355" t="s">
        <v>27</v>
      </c>
      <c r="C12" s="202"/>
      <c r="D12" s="356">
        <v>8698.66038156383</v>
      </c>
      <c r="E12" s="356">
        <v>8865</v>
      </c>
      <c r="F12" s="357">
        <f>+D12/E12-1</f>
        <v>-1.8763634341361524E-2</v>
      </c>
      <c r="H12" s="363" t="s">
        <v>184</v>
      </c>
      <c r="I12" s="202"/>
      <c r="J12" s="364">
        <v>56493.599595459687</v>
      </c>
      <c r="K12" s="364">
        <v>45524</v>
      </c>
      <c r="L12" s="365">
        <f>J12/K12-1</f>
        <v>0.24096299963666823</v>
      </c>
    </row>
    <row r="13" spans="2:19" ht="20.25" customHeight="1" x14ac:dyDescent="0.25">
      <c r="B13" s="203" t="s">
        <v>28</v>
      </c>
      <c r="C13" s="199"/>
      <c r="D13" s="204">
        <v>53788.910819678335</v>
      </c>
      <c r="E13" s="204">
        <v>57490</v>
      </c>
      <c r="F13" s="340">
        <f>+D13/E13-1</f>
        <v>-6.4377964521163067E-2</v>
      </c>
      <c r="H13" s="201" t="s">
        <v>163</v>
      </c>
    </row>
    <row r="14" spans="2:19" ht="22.5" customHeight="1" x14ac:dyDescent="0.25">
      <c r="B14" s="358" t="s">
        <v>162</v>
      </c>
      <c r="C14" s="202"/>
      <c r="D14" s="356"/>
      <c r="E14" s="356"/>
      <c r="F14" s="357"/>
      <c r="H14" s="362" t="s">
        <v>166</v>
      </c>
      <c r="I14" s="202"/>
      <c r="J14" s="356">
        <v>59328.310958490139</v>
      </c>
      <c r="K14" s="356">
        <v>70201</v>
      </c>
      <c r="L14" s="357">
        <f>+J14/K14-1</f>
        <v>-0.15487940401860179</v>
      </c>
    </row>
    <row r="15" spans="2:19" x14ac:dyDescent="0.25">
      <c r="B15" s="345" t="s">
        <v>29</v>
      </c>
      <c r="C15" s="337"/>
      <c r="D15" s="338">
        <v>105484.54794840317</v>
      </c>
      <c r="E15" s="338">
        <v>106259</v>
      </c>
      <c r="F15" s="339">
        <f t="shared" ref="F15:F22" si="0">+D15/E15-1</f>
        <v>-7.2883431200824189E-3</v>
      </c>
      <c r="H15" s="342" t="s">
        <v>185</v>
      </c>
      <c r="I15" s="199"/>
      <c r="J15" s="200">
        <v>1145.8552536821103</v>
      </c>
      <c r="K15" s="200">
        <v>0</v>
      </c>
      <c r="L15" s="341"/>
    </row>
    <row r="16" spans="2:19" ht="20.100000000000001" customHeight="1" x14ac:dyDescent="0.25">
      <c r="B16" s="355" t="s">
        <v>191</v>
      </c>
      <c r="C16" s="202"/>
      <c r="D16" s="356">
        <v>-45073.256814251079</v>
      </c>
      <c r="E16" s="356">
        <v>-44316</v>
      </c>
      <c r="F16" s="357">
        <f>D16/E16-1</f>
        <v>1.7087661662855025E-2</v>
      </c>
      <c r="H16" s="362" t="s">
        <v>186</v>
      </c>
      <c r="I16" s="202"/>
      <c r="J16" s="356">
        <v>16644.672847074318</v>
      </c>
      <c r="K16" s="356">
        <v>16313</v>
      </c>
      <c r="L16" s="357">
        <f>+J16/K16-1</f>
        <v>2.0331811872391192E-2</v>
      </c>
    </row>
    <row r="17" spans="2:12" ht="20.100000000000001" customHeight="1" x14ac:dyDescent="0.25">
      <c r="B17" s="203" t="s">
        <v>192</v>
      </c>
      <c r="C17" s="199"/>
      <c r="D17" s="204">
        <v>60411.291134152088</v>
      </c>
      <c r="E17" s="204">
        <v>61942</v>
      </c>
      <c r="F17" s="340">
        <f>+D17/E17-1</f>
        <v>-2.4711970324624799E-2</v>
      </c>
      <c r="H17" s="352" t="s">
        <v>187</v>
      </c>
      <c r="I17" s="202"/>
      <c r="J17" s="343">
        <v>133612.43865470623</v>
      </c>
      <c r="K17" s="343">
        <v>132037</v>
      </c>
      <c r="L17" s="344">
        <f>+J17/K17-1</f>
        <v>1.1931796804730777E-2</v>
      </c>
    </row>
    <row r="18" spans="2:12" ht="20.100000000000001" customHeight="1" x14ac:dyDescent="0.25">
      <c r="B18" s="355" t="s">
        <v>193</v>
      </c>
      <c r="C18" s="202"/>
      <c r="D18" s="356">
        <v>1636.5398616677292</v>
      </c>
      <c r="E18" s="356">
        <v>0</v>
      </c>
      <c r="F18" s="357" t="s">
        <v>23</v>
      </c>
      <c r="H18" s="366" t="s">
        <v>34</v>
      </c>
      <c r="I18" s="202"/>
      <c r="J18" s="356"/>
      <c r="K18" s="356"/>
      <c r="L18" s="357"/>
    </row>
    <row r="19" spans="2:12" ht="20.100000000000001" customHeight="1" x14ac:dyDescent="0.25">
      <c r="B19" s="345" t="s">
        <v>194</v>
      </c>
      <c r="C19" s="337"/>
      <c r="D19" s="338">
        <v>10687.767898669186</v>
      </c>
      <c r="E19" s="338">
        <v>10518</v>
      </c>
      <c r="F19" s="339">
        <f t="shared" si="0"/>
        <v>1.6140701527779688E-2</v>
      </c>
      <c r="H19" s="342" t="s">
        <v>31</v>
      </c>
      <c r="I19" s="202"/>
      <c r="J19" s="200">
        <v>6808.427867030864</v>
      </c>
      <c r="K19" s="200">
        <v>6807</v>
      </c>
      <c r="L19" s="341">
        <f t="shared" ref="L19:L22" si="1">+J19/K19-1</f>
        <v>2.0976451165921617E-4</v>
      </c>
    </row>
    <row r="20" spans="2:12" ht="20.100000000000001" customHeight="1" x14ac:dyDescent="0.25">
      <c r="B20" s="355" t="s">
        <v>195</v>
      </c>
      <c r="C20" s="202"/>
      <c r="D20" s="356">
        <v>115640.1901395738</v>
      </c>
      <c r="E20" s="356">
        <v>116804</v>
      </c>
      <c r="F20" s="357">
        <f>D20/E20-1</f>
        <v>-9.9637842918581798E-3</v>
      </c>
      <c r="H20" s="362" t="s">
        <v>188</v>
      </c>
      <c r="I20" s="202"/>
      <c r="J20" s="356">
        <v>118674.42545159465</v>
      </c>
      <c r="K20" s="356">
        <v>124943</v>
      </c>
      <c r="L20" s="357">
        <f t="shared" si="1"/>
        <v>-5.0171474579651099E-2</v>
      </c>
    </row>
    <row r="21" spans="2:12" ht="20.100000000000001" customHeight="1" x14ac:dyDescent="0.25">
      <c r="B21" s="324" t="s">
        <v>196</v>
      </c>
      <c r="C21" s="199"/>
      <c r="D21" s="200">
        <v>16930.592390943442</v>
      </c>
      <c r="E21" s="200">
        <v>17033</v>
      </c>
      <c r="F21" s="341">
        <f t="shared" si="0"/>
        <v>-6.0123060562764508E-3</v>
      </c>
      <c r="H21" s="353" t="s">
        <v>189</v>
      </c>
      <c r="I21" s="202"/>
      <c r="J21" s="343">
        <v>125482.85331862551</v>
      </c>
      <c r="K21" s="343">
        <v>131750</v>
      </c>
      <c r="L21" s="344">
        <f t="shared" si="1"/>
        <v>-4.7568475759958151E-2</v>
      </c>
    </row>
    <row r="22" spans="2:12" ht="25.5" customHeight="1" thickBot="1" x14ac:dyDescent="0.3">
      <c r="B22" s="359" t="s">
        <v>197</v>
      </c>
      <c r="C22" s="337"/>
      <c r="D22" s="360">
        <v>259095.29224468459</v>
      </c>
      <c r="E22" s="360">
        <v>263788</v>
      </c>
      <c r="F22" s="361">
        <f t="shared" si="0"/>
        <v>-1.7789693827298447E-2</v>
      </c>
      <c r="H22" s="359" t="s">
        <v>190</v>
      </c>
      <c r="I22" s="337"/>
      <c r="J22" s="360">
        <v>259095.29197333174</v>
      </c>
      <c r="K22" s="360">
        <v>263788</v>
      </c>
      <c r="L22" s="361">
        <f t="shared" si="1"/>
        <v>-1.7789694855976257E-2</v>
      </c>
    </row>
    <row r="23" spans="2:12" ht="25.5" customHeight="1" x14ac:dyDescent="0.25"/>
    <row r="24" spans="2:12" ht="25.5" customHeight="1" x14ac:dyDescent="0.25"/>
    <row r="25" spans="2:12" ht="20.100000000000001" customHeight="1" x14ac:dyDescent="0.25">
      <c r="B25" s="207"/>
      <c r="C25" s="208"/>
      <c r="D25" s="430" t="s">
        <v>35</v>
      </c>
      <c r="E25" s="430"/>
      <c r="F25" s="430"/>
      <c r="G25" s="209"/>
      <c r="H25" s="210"/>
      <c r="I25" s="211"/>
      <c r="J25" s="27"/>
    </row>
    <row r="26" spans="2:12" ht="45.75" customHeight="1" x14ac:dyDescent="0.25">
      <c r="B26" s="193" t="s">
        <v>36</v>
      </c>
      <c r="C26" s="194"/>
      <c r="D26" s="243" t="s">
        <v>167</v>
      </c>
      <c r="E26" s="243" t="s">
        <v>168</v>
      </c>
      <c r="F26" s="243" t="s">
        <v>37</v>
      </c>
      <c r="G26" s="212"/>
      <c r="H26" s="431" t="s">
        <v>46</v>
      </c>
      <c r="I26" s="431"/>
      <c r="J26" s="431"/>
      <c r="K26" s="431"/>
      <c r="L26" s="431"/>
    </row>
    <row r="27" spans="2:12" ht="20.100000000000001" customHeight="1" x14ac:dyDescent="0.25">
      <c r="B27" s="213" t="s">
        <v>38</v>
      </c>
      <c r="C27" s="208"/>
      <c r="D27" s="214"/>
      <c r="E27" s="215"/>
      <c r="F27" s="216"/>
      <c r="G27" s="216"/>
      <c r="H27" s="217"/>
      <c r="I27" s="218"/>
    </row>
    <row r="28" spans="2:12" ht="20.100000000000001" customHeight="1" x14ac:dyDescent="0.25">
      <c r="B28" s="367" t="s">
        <v>39</v>
      </c>
      <c r="C28" s="208"/>
      <c r="D28" s="368">
        <v>0.57299999999999995</v>
      </c>
      <c r="E28" s="368">
        <v>0.109</v>
      </c>
      <c r="F28" s="368">
        <v>8.4388292746986115E-2</v>
      </c>
      <c r="G28" s="216"/>
      <c r="H28" s="217"/>
      <c r="I28" s="219"/>
    </row>
    <row r="29" spans="2:12" ht="20.100000000000001" customHeight="1" x14ac:dyDescent="0.25">
      <c r="B29" s="220" t="s">
        <v>40</v>
      </c>
      <c r="C29" s="208"/>
      <c r="D29" s="221">
        <v>9.5000000000000001E-2</v>
      </c>
      <c r="E29" s="221">
        <v>0</v>
      </c>
      <c r="F29" s="221">
        <v>3.911794758559612E-2</v>
      </c>
      <c r="G29" s="216"/>
      <c r="H29" s="217"/>
      <c r="I29" s="219"/>
    </row>
    <row r="30" spans="2:12" ht="20.100000000000001" customHeight="1" x14ac:dyDescent="0.25">
      <c r="B30" s="367" t="s">
        <v>41</v>
      </c>
      <c r="C30" s="208"/>
      <c r="D30" s="368">
        <v>1.9E-2</v>
      </c>
      <c r="E30" s="368">
        <v>0.85299999999999998</v>
      </c>
      <c r="F30" s="368">
        <v>5.6832410173709706E-2</v>
      </c>
      <c r="G30" s="216"/>
      <c r="H30" s="217"/>
      <c r="I30" s="219"/>
    </row>
    <row r="31" spans="2:12" ht="20.100000000000001" customHeight="1" x14ac:dyDescent="0.25">
      <c r="B31" s="220" t="s">
        <v>42</v>
      </c>
      <c r="C31" s="208"/>
      <c r="D31" s="221">
        <v>0.29299999999999998</v>
      </c>
      <c r="E31" s="221">
        <v>1.7999999999999999E-2</v>
      </c>
      <c r="F31" s="221">
        <v>8.5273073758500503E-2</v>
      </c>
      <c r="G31" s="216"/>
      <c r="H31" s="217"/>
      <c r="I31" s="219"/>
    </row>
    <row r="32" spans="2:12" ht="20.100000000000001" customHeight="1" x14ac:dyDescent="0.25">
      <c r="B32" s="367" t="s">
        <v>43</v>
      </c>
      <c r="C32" s="208"/>
      <c r="D32" s="368">
        <v>1.7000000000000001E-2</v>
      </c>
      <c r="E32" s="368">
        <v>0</v>
      </c>
      <c r="F32" s="368">
        <v>0.10040303971919966</v>
      </c>
      <c r="G32" s="216"/>
      <c r="H32" s="217"/>
      <c r="I32" s="219"/>
    </row>
    <row r="33" spans="1:11" ht="20.100000000000001" customHeight="1" x14ac:dyDescent="0.25">
      <c r="B33" s="220" t="s">
        <v>44</v>
      </c>
      <c r="C33" s="208"/>
      <c r="D33" s="221">
        <v>3.0000000000000001E-3</v>
      </c>
      <c r="E33" s="221">
        <v>0</v>
      </c>
      <c r="F33" s="221">
        <v>0.39688311924218583</v>
      </c>
      <c r="G33" s="216"/>
      <c r="H33" s="217"/>
      <c r="I33" s="219"/>
    </row>
    <row r="34" spans="1:11" ht="20.100000000000001" customHeight="1" thickBot="1" x14ac:dyDescent="0.3">
      <c r="B34" s="222" t="s">
        <v>45</v>
      </c>
      <c r="C34" s="208"/>
      <c r="D34" s="223">
        <f>+SUM(D28:D33)</f>
        <v>1</v>
      </c>
      <c r="E34" s="302">
        <v>4.5878637991648125E-2</v>
      </c>
      <c r="F34" s="302">
        <v>8.100033373857074E-2</v>
      </c>
      <c r="G34" s="216"/>
      <c r="H34" s="217"/>
      <c r="I34" s="224"/>
    </row>
    <row r="35" spans="1:11" ht="18" customHeight="1" x14ac:dyDescent="0.25">
      <c r="B35" s="225" t="s">
        <v>136</v>
      </c>
      <c r="C35" s="217"/>
      <c r="D35" s="216"/>
      <c r="E35" s="216"/>
      <c r="F35" s="216"/>
      <c r="G35" s="216"/>
      <c r="H35" s="217"/>
      <c r="I35" s="224"/>
    </row>
    <row r="36" spans="1:11" ht="18" customHeight="1" x14ac:dyDescent="0.25">
      <c r="B36" s="225" t="s">
        <v>137</v>
      </c>
      <c r="C36" s="217"/>
      <c r="D36" s="216"/>
      <c r="E36" s="216"/>
      <c r="F36" s="216"/>
      <c r="G36" s="216"/>
      <c r="H36" s="217"/>
      <c r="I36" s="224"/>
    </row>
    <row r="37" spans="1:11" ht="11.1" customHeight="1" x14ac:dyDescent="0.25">
      <c r="B37" s="224"/>
      <c r="C37" s="217"/>
      <c r="D37" s="226"/>
      <c r="E37" s="226"/>
      <c r="F37" s="226"/>
      <c r="G37" s="227"/>
      <c r="H37" s="228"/>
      <c r="I37" s="229"/>
    </row>
    <row r="38" spans="1:11" ht="11.1" customHeight="1" x14ac:dyDescent="0.25">
      <c r="D38" s="190"/>
      <c r="G38" s="206"/>
      <c r="I38" s="28"/>
    </row>
    <row r="39" spans="1:11" ht="35.1" customHeight="1" x14ac:dyDescent="0.25">
      <c r="B39" s="193" t="s">
        <v>47</v>
      </c>
      <c r="C39" s="230"/>
      <c r="D39" s="195" t="s">
        <v>129</v>
      </c>
      <c r="E39" s="195" t="s">
        <v>96</v>
      </c>
      <c r="F39" s="195" t="s">
        <v>11</v>
      </c>
      <c r="G39" s="206"/>
      <c r="I39" s="28"/>
    </row>
    <row r="40" spans="1:11" ht="20.100000000000001" customHeight="1" x14ac:dyDescent="0.25">
      <c r="B40" s="367" t="s">
        <v>138</v>
      </c>
      <c r="C40" s="231"/>
      <c r="D40" s="369">
        <v>51590.067306760218</v>
      </c>
      <c r="E40" s="369">
        <v>56933.751560228367</v>
      </c>
      <c r="F40" s="370">
        <v>-9.385793324747338E-2</v>
      </c>
      <c r="G40" s="206"/>
      <c r="I40" s="28"/>
    </row>
    <row r="41" spans="1:11" ht="31.5" customHeight="1" x14ac:dyDescent="0.25">
      <c r="B41" s="220" t="s">
        <v>139</v>
      </c>
      <c r="C41" s="220"/>
      <c r="D41" s="300">
        <v>1.4332851974800984</v>
      </c>
      <c r="E41" s="300">
        <v>1.6057696843978353</v>
      </c>
      <c r="F41" s="232"/>
      <c r="G41" s="206"/>
      <c r="I41" s="28"/>
    </row>
    <row r="42" spans="1:11" ht="20.100000000000001" customHeight="1" x14ac:dyDescent="0.25">
      <c r="B42" s="367" t="s">
        <v>140</v>
      </c>
      <c r="C42" s="231"/>
      <c r="D42" s="371">
        <v>5.7474396192276656</v>
      </c>
      <c r="E42" s="371">
        <v>5.4013318007850639</v>
      </c>
      <c r="F42" s="372"/>
      <c r="G42" s="206"/>
      <c r="I42" s="28"/>
    </row>
    <row r="43" spans="1:11" s="30" customFormat="1" ht="18.75" thickBot="1" x14ac:dyDescent="0.3">
      <c r="A43" s="29"/>
      <c r="B43" s="233" t="s">
        <v>141</v>
      </c>
      <c r="C43" s="233"/>
      <c r="D43" s="301">
        <v>0.41217573835103688</v>
      </c>
      <c r="E43" s="301">
        <v>0.4050200587318955</v>
      </c>
      <c r="F43" s="233"/>
      <c r="G43" s="234"/>
      <c r="H43" s="235"/>
      <c r="K43" s="29"/>
    </row>
    <row r="44" spans="1:11" ht="18" customHeight="1" x14ac:dyDescent="0.25">
      <c r="B44" s="225" t="s">
        <v>142</v>
      </c>
      <c r="C44" s="231"/>
      <c r="D44" s="236"/>
      <c r="E44" s="236"/>
      <c r="F44" s="231"/>
      <c r="G44" s="206"/>
      <c r="I44" s="28"/>
    </row>
    <row r="45" spans="1:11" ht="18" customHeight="1" x14ac:dyDescent="0.25">
      <c r="B45" s="225" t="s">
        <v>143</v>
      </c>
      <c r="D45" s="190"/>
      <c r="G45" s="206"/>
      <c r="I45" s="28"/>
    </row>
    <row r="46" spans="1:11" ht="18" customHeight="1" x14ac:dyDescent="0.25">
      <c r="B46" s="225" t="s">
        <v>144</v>
      </c>
      <c r="D46" s="190"/>
      <c r="G46" s="206"/>
      <c r="I46" s="28"/>
    </row>
    <row r="47" spans="1:11" x14ac:dyDescent="0.25">
      <c r="B47" s="224"/>
      <c r="D47" s="190"/>
      <c r="G47" s="206"/>
      <c r="I47" s="28"/>
    </row>
    <row r="48" spans="1:11" x14ac:dyDescent="0.25">
      <c r="E48" s="237"/>
      <c r="G48" s="239"/>
    </row>
    <row r="49" spans="4:7" x14ac:dyDescent="0.25">
      <c r="G49" s="240"/>
    </row>
    <row r="50" spans="4:7" x14ac:dyDescent="0.25">
      <c r="E50" s="241"/>
      <c r="G50" s="238"/>
    </row>
    <row r="55" spans="4:7" x14ac:dyDescent="0.25">
      <c r="D55" s="242"/>
    </row>
  </sheetData>
  <mergeCells count="6">
    <mergeCell ref="B2:L2"/>
    <mergeCell ref="B3:L3"/>
    <mergeCell ref="B4:L4"/>
    <mergeCell ref="D25:F25"/>
    <mergeCell ref="H26:L26"/>
    <mergeCell ref="B8:B9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F16 F20" formula="1"/>
  </ignoredErrors>
  <drawing r:id="rId3"/>
  <legacyDrawing r:id="rId4"/>
  <oleObjects>
    <mc:AlternateContent xmlns:mc="http://schemas.openxmlformats.org/markup-compatibility/2006">
      <mc:Choice Requires="x14">
        <oleObject progId="Word.Picture.8" shapeId="3073" r:id="rId5">
          <objectPr defaultSize="0" autoPict="0" r:id="rId6">
            <anchor moveWithCells="1" sizeWithCells="1"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3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workbookViewId="0">
      <selection activeCell="K6" sqref="K6"/>
    </sheetView>
  </sheetViews>
  <sheetFormatPr baseColWidth="10" defaultColWidth="9.85546875" defaultRowHeight="15.75" x14ac:dyDescent="0.25"/>
  <cols>
    <col min="1" max="1" width="42.28515625" style="90" customWidth="1"/>
    <col min="2" max="2" width="1.7109375" style="92" customWidth="1"/>
    <col min="3" max="5" width="7.7109375" style="93" customWidth="1"/>
    <col min="6" max="6" width="7.7109375" style="94" customWidth="1"/>
    <col min="7" max="7" width="10.28515625" style="93" bestFit="1" customWidth="1"/>
    <col min="8" max="8" width="13" style="93" customWidth="1"/>
    <col min="9" max="16384" width="9.85546875" style="90"/>
  </cols>
  <sheetData>
    <row r="1" spans="1:9" s="32" customFormat="1" ht="12" customHeight="1" x14ac:dyDescent="0.25">
      <c r="A1" s="422" t="s">
        <v>19</v>
      </c>
      <c r="B1" s="422"/>
      <c r="C1" s="422"/>
      <c r="D1" s="422"/>
      <c r="E1" s="422"/>
      <c r="F1" s="422"/>
      <c r="G1" s="422"/>
      <c r="H1" s="422"/>
    </row>
    <row r="2" spans="1:9" s="32" customFormat="1" ht="12" customHeight="1" x14ac:dyDescent="0.25">
      <c r="A2" s="438" t="s">
        <v>49</v>
      </c>
      <c r="B2" s="438"/>
      <c r="C2" s="438"/>
      <c r="D2" s="438"/>
      <c r="E2" s="438"/>
      <c r="F2" s="438"/>
      <c r="G2" s="438"/>
      <c r="H2" s="438"/>
    </row>
    <row r="3" spans="1:9" s="32" customFormat="1" ht="11.1" customHeight="1" x14ac:dyDescent="0.25">
      <c r="A3" s="439" t="s">
        <v>50</v>
      </c>
      <c r="B3" s="439"/>
      <c r="C3" s="439"/>
      <c r="D3" s="439"/>
      <c r="E3" s="439"/>
      <c r="F3" s="439"/>
      <c r="G3" s="439"/>
      <c r="H3" s="439"/>
    </row>
    <row r="4" spans="1:9" s="32" customFormat="1" ht="10.5" customHeight="1" x14ac:dyDescent="0.25">
      <c r="A4" s="33"/>
      <c r="B4" s="34"/>
      <c r="C4" s="35"/>
      <c r="D4" s="35"/>
      <c r="E4" s="35"/>
      <c r="F4" s="36"/>
      <c r="G4" s="35"/>
      <c r="H4" s="35"/>
    </row>
    <row r="5" spans="1:9" s="32" customFormat="1" ht="15" customHeight="1" x14ac:dyDescent="0.25">
      <c r="A5" s="37"/>
      <c r="B5" s="38"/>
      <c r="C5" s="440" t="s">
        <v>51</v>
      </c>
      <c r="D5" s="440"/>
      <c r="E5" s="440"/>
      <c r="F5" s="440"/>
      <c r="G5" s="440"/>
      <c r="H5" s="440"/>
    </row>
    <row r="6" spans="1:9" s="32" customFormat="1" ht="30.95" customHeight="1" x14ac:dyDescent="0.25">
      <c r="A6" s="39"/>
      <c r="B6" s="40"/>
      <c r="C6" s="251">
        <v>2019</v>
      </c>
      <c r="D6" s="251" t="s">
        <v>172</v>
      </c>
      <c r="E6" s="251" t="s">
        <v>169</v>
      </c>
      <c r="F6" s="251" t="s">
        <v>172</v>
      </c>
      <c r="G6" s="251" t="s">
        <v>145</v>
      </c>
      <c r="H6" s="251" t="s">
        <v>170</v>
      </c>
    </row>
    <row r="7" spans="1:9" s="32" customFormat="1" ht="15" customHeight="1" x14ac:dyDescent="0.2">
      <c r="A7" s="95" t="s">
        <v>116</v>
      </c>
      <c r="B7" s="96"/>
      <c r="C7" s="99">
        <v>4837.7763546921451</v>
      </c>
      <c r="D7" s="99"/>
      <c r="E7" s="99">
        <v>4685.4776536562695</v>
      </c>
      <c r="F7" s="99"/>
      <c r="G7" s="51">
        <f>+C7/E7-1</f>
        <v>3.2504413059580184E-2</v>
      </c>
      <c r="H7" s="51">
        <v>3.1496660948683086E-2</v>
      </c>
    </row>
    <row r="8" spans="1:9" s="32" customFormat="1" ht="15" customHeight="1" x14ac:dyDescent="0.2">
      <c r="A8" s="373" t="s">
        <v>117</v>
      </c>
      <c r="B8" s="44"/>
      <c r="C8" s="374">
        <v>796.1</v>
      </c>
      <c r="D8" s="374"/>
      <c r="E8" s="374">
        <v>787.89624796771545</v>
      </c>
      <c r="F8" s="374"/>
      <c r="G8" s="375">
        <f t="shared" ref="G8:G27" si="0">+C8/E8-1</f>
        <v>1.0412223758451855E-2</v>
      </c>
      <c r="H8" s="375">
        <v>9.2952745844643303E-4</v>
      </c>
    </row>
    <row r="9" spans="1:9" s="32" customFormat="1" ht="15" customHeight="1" x14ac:dyDescent="0.2">
      <c r="A9" s="97" t="s">
        <v>52</v>
      </c>
      <c r="B9" s="96"/>
      <c r="C9" s="351">
        <v>52.574422847481451</v>
      </c>
      <c r="D9" s="351"/>
      <c r="E9" s="351">
        <v>51.299789734084996</v>
      </c>
      <c r="F9" s="245"/>
      <c r="G9" s="98">
        <f t="shared" si="0"/>
        <v>2.4846751224587349E-2</v>
      </c>
      <c r="H9" s="98"/>
    </row>
    <row r="10" spans="1:9" s="32" customFormat="1" ht="15" customHeight="1" x14ac:dyDescent="0.2">
      <c r="A10" s="378" t="s">
        <v>53</v>
      </c>
      <c r="B10" s="44"/>
      <c r="C10" s="376">
        <v>46021.105618879985</v>
      </c>
      <c r="D10" s="377"/>
      <c r="E10" s="376">
        <v>44005.400914619422</v>
      </c>
      <c r="F10" s="374"/>
      <c r="G10" s="375">
        <f t="shared" si="0"/>
        <v>4.5805847972422598E-2</v>
      </c>
      <c r="H10" s="375"/>
    </row>
    <row r="11" spans="1:9" s="32" customFormat="1" ht="15" customHeight="1" x14ac:dyDescent="0.2">
      <c r="A11" s="49" t="s">
        <v>54</v>
      </c>
      <c r="B11" s="96"/>
      <c r="C11" s="186">
        <v>226.63000165854032</v>
      </c>
      <c r="D11" s="31"/>
      <c r="E11" s="186">
        <v>116.91945971435989</v>
      </c>
      <c r="F11" s="99"/>
      <c r="G11" s="98">
        <f t="shared" si="0"/>
        <v>0.93834287476360911</v>
      </c>
      <c r="H11" s="99"/>
    </row>
    <row r="12" spans="1:9" s="32" customFormat="1" ht="15" customHeight="1" x14ac:dyDescent="0.2">
      <c r="A12" s="379" t="s">
        <v>118</v>
      </c>
      <c r="B12" s="44"/>
      <c r="C12" s="380">
        <v>46247.735620538522</v>
      </c>
      <c r="D12" s="381">
        <f>+C12/$C$12</f>
        <v>1</v>
      </c>
      <c r="E12" s="380">
        <v>44122.320374333773</v>
      </c>
      <c r="F12" s="381">
        <f t="shared" ref="F12:F20" si="1">+E12/$E$12</f>
        <v>1</v>
      </c>
      <c r="G12" s="381">
        <f t="shared" si="0"/>
        <v>4.8170976235445639E-2</v>
      </c>
      <c r="H12" s="381">
        <v>9.9623792950869205E-2</v>
      </c>
    </row>
    <row r="13" spans="1:9" s="32" customFormat="1" ht="15" customHeight="1" x14ac:dyDescent="0.2">
      <c r="A13" s="49" t="s">
        <v>55</v>
      </c>
      <c r="B13" s="96"/>
      <c r="C13" s="349">
        <v>25355.445561043638</v>
      </c>
      <c r="D13" s="51">
        <f t="shared" ref="D13:D20" si="2">+C13/$C$12</f>
        <v>0.54825269217685413</v>
      </c>
      <c r="E13" s="349">
        <v>23906.9670677838</v>
      </c>
      <c r="F13" s="51">
        <f t="shared" si="1"/>
        <v>0.54183385789679894</v>
      </c>
      <c r="G13" s="51">
        <f t="shared" si="0"/>
        <v>6.0588132704284314E-2</v>
      </c>
      <c r="H13" s="51"/>
      <c r="I13" s="47"/>
    </row>
    <row r="14" spans="1:9" s="47" customFormat="1" ht="15" customHeight="1" x14ac:dyDescent="0.2">
      <c r="A14" s="379" t="s">
        <v>4</v>
      </c>
      <c r="B14" s="46"/>
      <c r="C14" s="380">
        <v>20892.290059494881</v>
      </c>
      <c r="D14" s="381">
        <f t="shared" si="2"/>
        <v>0.45174730782314582</v>
      </c>
      <c r="E14" s="380">
        <v>20215.353306549972</v>
      </c>
      <c r="F14" s="381">
        <f t="shared" si="1"/>
        <v>0.45816614210320111</v>
      </c>
      <c r="G14" s="381">
        <f>+C14/E14-1</f>
        <v>3.3486268712680678E-2</v>
      </c>
      <c r="H14" s="381">
        <v>8.8408716601021897E-2</v>
      </c>
    </row>
    <row r="15" spans="1:9" s="32" customFormat="1" ht="15" customHeight="1" x14ac:dyDescent="0.2">
      <c r="A15" s="45" t="s">
        <v>56</v>
      </c>
      <c r="B15" s="96"/>
      <c r="C15" s="186">
        <v>14846.547752698796</v>
      </c>
      <c r="D15" s="51">
        <f t="shared" si="2"/>
        <v>0.32102215499834064</v>
      </c>
      <c r="E15" s="186">
        <v>14370.104255405788</v>
      </c>
      <c r="F15" s="51">
        <f t="shared" si="1"/>
        <v>0.32568786350060064</v>
      </c>
      <c r="G15" s="51">
        <f t="shared" si="0"/>
        <v>3.3155187243250506E-2</v>
      </c>
      <c r="H15" s="51"/>
      <c r="I15" s="47"/>
    </row>
    <row r="16" spans="1:9" s="48" customFormat="1" ht="15" customHeight="1" x14ac:dyDescent="0.2">
      <c r="A16" s="378" t="s">
        <v>57</v>
      </c>
      <c r="B16" s="44"/>
      <c r="C16" s="354">
        <v>309.80655294518698</v>
      </c>
      <c r="D16" s="375">
        <f t="shared" si="2"/>
        <v>6.6988480363047772E-3</v>
      </c>
      <c r="E16" s="354">
        <v>31.2931975425806</v>
      </c>
      <c r="F16" s="375">
        <f t="shared" si="1"/>
        <v>7.092373491939931E-4</v>
      </c>
      <c r="G16" s="375">
        <f>+C16/E16-1</f>
        <v>8.9001245406013147</v>
      </c>
      <c r="H16" s="375"/>
    </row>
    <row r="17" spans="1:8" s="32" customFormat="1" ht="25.5" customHeight="1" x14ac:dyDescent="0.2">
      <c r="A17" s="49" t="s">
        <v>119</v>
      </c>
      <c r="B17" s="44"/>
      <c r="C17" s="347">
        <v>21.583056682298899</v>
      </c>
      <c r="D17" s="108">
        <f t="shared" si="2"/>
        <v>4.6668353364124292E-4</v>
      </c>
      <c r="E17" s="347">
        <v>48.649913470444801</v>
      </c>
      <c r="F17" s="108">
        <f t="shared" si="1"/>
        <v>1.1026145737055289E-3</v>
      </c>
      <c r="G17" s="98">
        <f t="shared" si="0"/>
        <v>-0.55635981356039266</v>
      </c>
      <c r="H17" s="51"/>
    </row>
    <row r="18" spans="1:8" s="47" customFormat="1" ht="15" customHeight="1" x14ac:dyDescent="0.2">
      <c r="A18" s="382" t="s">
        <v>171</v>
      </c>
      <c r="B18" s="52"/>
      <c r="C18" s="380">
        <v>5714.3526971685942</v>
      </c>
      <c r="D18" s="381">
        <f t="shared" si="2"/>
        <v>0.12355962125485906</v>
      </c>
      <c r="E18" s="380">
        <v>5765.3059401311593</v>
      </c>
      <c r="F18" s="381">
        <f t="shared" si="1"/>
        <v>0.13066642667970096</v>
      </c>
      <c r="G18" s="381">
        <f t="shared" si="0"/>
        <v>-8.8379079083886758E-3</v>
      </c>
      <c r="H18" s="381">
        <v>9.2478996994302953E-2</v>
      </c>
    </row>
    <row r="19" spans="1:8" s="47" customFormat="1" ht="15" customHeight="1" x14ac:dyDescent="0.2">
      <c r="A19" s="49" t="s">
        <v>58</v>
      </c>
      <c r="B19" s="44"/>
      <c r="C19" s="186">
        <v>75.05120173047689</v>
      </c>
      <c r="D19" s="50">
        <f t="shared" si="2"/>
        <v>1.6228081380301527E-3</v>
      </c>
      <c r="E19" s="186">
        <v>61.973535622525901</v>
      </c>
      <c r="F19" s="50">
        <f t="shared" si="1"/>
        <v>1.4045846885826134E-3</v>
      </c>
      <c r="G19" s="51">
        <f t="shared" si="0"/>
        <v>0.21102017137775775</v>
      </c>
      <c r="H19" s="51"/>
    </row>
    <row r="20" spans="1:8" s="47" customFormat="1" ht="28.5" customHeight="1" x14ac:dyDescent="0.2">
      <c r="A20" s="378" t="s">
        <v>120</v>
      </c>
      <c r="B20" s="44"/>
      <c r="C20" s="354">
        <v>-33.539540177357303</v>
      </c>
      <c r="D20" s="375">
        <f t="shared" si="2"/>
        <v>-7.2521475327026524E-4</v>
      </c>
      <c r="E20" s="354">
        <v>11.509166249440298</v>
      </c>
      <c r="F20" s="375">
        <f t="shared" si="1"/>
        <v>2.6084680388058766E-4</v>
      </c>
      <c r="G20" s="375" t="s">
        <v>23</v>
      </c>
      <c r="H20" s="375"/>
    </row>
    <row r="21" spans="1:8" s="47" customFormat="1" ht="15" customHeight="1" x14ac:dyDescent="0.2">
      <c r="A21" s="406" t="s">
        <v>59</v>
      </c>
      <c r="B21" s="96"/>
      <c r="C21" s="408">
        <v>1734.8841285901626</v>
      </c>
      <c r="D21" s="409"/>
      <c r="E21" s="408">
        <v>2009.4971951811349</v>
      </c>
      <c r="F21" s="410"/>
      <c r="G21" s="410">
        <f>C21/E21-1</f>
        <v>-0.13665760133903482</v>
      </c>
      <c r="H21" s="409"/>
    </row>
    <row r="22" spans="1:8" s="47" customFormat="1" ht="15" customHeight="1" x14ac:dyDescent="0.2">
      <c r="A22" s="407" t="s">
        <v>60</v>
      </c>
      <c r="B22" s="53"/>
      <c r="C22" s="384">
        <v>248.90400102719275</v>
      </c>
      <c r="D22" s="385"/>
      <c r="E22" s="384">
        <v>376.32470613853485</v>
      </c>
      <c r="F22" s="385"/>
      <c r="G22" s="385">
        <f t="shared" si="0"/>
        <v>-0.33859245229686097</v>
      </c>
      <c r="H22" s="385"/>
    </row>
    <row r="23" spans="1:8" s="32" customFormat="1" ht="15" customHeight="1" x14ac:dyDescent="0.2">
      <c r="A23" s="100" t="s">
        <v>61</v>
      </c>
      <c r="B23" s="101"/>
      <c r="C23" s="186">
        <v>1485.9801275629698</v>
      </c>
      <c r="D23" s="51"/>
      <c r="E23" s="186">
        <v>1633.1724890425999</v>
      </c>
      <c r="F23" s="51"/>
      <c r="G23" s="51">
        <f t="shared" si="0"/>
        <v>-9.0126647654907188E-2</v>
      </c>
      <c r="H23" s="51"/>
    </row>
    <row r="24" spans="1:8" s="32" customFormat="1" ht="15" customHeight="1" x14ac:dyDescent="0.2">
      <c r="A24" s="383" t="s">
        <v>62</v>
      </c>
      <c r="B24" s="44"/>
      <c r="C24" s="354">
        <v>112.45542574228078</v>
      </c>
      <c r="D24" s="375"/>
      <c r="E24" s="354">
        <v>221.00441967689648</v>
      </c>
      <c r="F24" s="375"/>
      <c r="G24" s="375">
        <f t="shared" si="0"/>
        <v>-0.49116209573234737</v>
      </c>
      <c r="H24" s="375"/>
    </row>
    <row r="25" spans="1:8" s="32" customFormat="1" ht="25.5" customHeight="1" x14ac:dyDescent="0.2">
      <c r="A25" s="100" t="s">
        <v>63</v>
      </c>
      <c r="B25" s="96"/>
      <c r="C25" s="186">
        <v>-5.0024547924974287</v>
      </c>
      <c r="D25" s="99"/>
      <c r="E25" s="186">
        <v>0</v>
      </c>
      <c r="F25" s="51"/>
      <c r="G25" s="51" t="s">
        <v>23</v>
      </c>
      <c r="H25" s="99"/>
    </row>
    <row r="26" spans="1:8" s="47" customFormat="1" ht="15" customHeight="1" x14ac:dyDescent="0.2">
      <c r="A26" s="383" t="s">
        <v>64</v>
      </c>
      <c r="B26" s="53"/>
      <c r="C26" s="384">
        <v>-1.7606814710700001E-2</v>
      </c>
      <c r="D26" s="385"/>
      <c r="E26" s="384">
        <v>245.80661878054832</v>
      </c>
      <c r="F26" s="385"/>
      <c r="G26" s="385" t="s">
        <v>23</v>
      </c>
      <c r="H26" s="385"/>
    </row>
    <row r="27" spans="1:8" s="32" customFormat="1" ht="15" customHeight="1" x14ac:dyDescent="0.2">
      <c r="A27" s="54" t="s">
        <v>65</v>
      </c>
      <c r="B27" s="44"/>
      <c r="C27" s="348">
        <v>1593.4154916980424</v>
      </c>
      <c r="D27" s="55"/>
      <c r="E27" s="348">
        <v>2099.9835275000446</v>
      </c>
      <c r="F27" s="55"/>
      <c r="G27" s="56">
        <f t="shared" si="0"/>
        <v>-0.2412247663699788</v>
      </c>
      <c r="H27" s="56"/>
    </row>
    <row r="28" spans="1:8" s="32" customFormat="1" ht="15" customHeight="1" x14ac:dyDescent="0.2">
      <c r="A28" s="386" t="s">
        <v>66</v>
      </c>
      <c r="B28" s="44"/>
      <c r="C28" s="354">
        <v>4079.4255439174322</v>
      </c>
      <c r="D28" s="375"/>
      <c r="E28" s="354">
        <v>3591.8397107591436</v>
      </c>
      <c r="F28" s="375"/>
      <c r="G28" s="375">
        <f>C28/E28-1</f>
        <v>0.13574821607371668</v>
      </c>
      <c r="H28" s="375"/>
    </row>
    <row r="29" spans="1:8" s="32" customFormat="1" ht="15" customHeight="1" x14ac:dyDescent="0.2">
      <c r="A29" s="49" t="s">
        <v>67</v>
      </c>
      <c r="B29" s="96"/>
      <c r="C29" s="186">
        <v>1330.9131073072451</v>
      </c>
      <c r="D29" s="99"/>
      <c r="E29" s="186">
        <v>1102.1294621260317</v>
      </c>
      <c r="F29" s="51"/>
      <c r="G29" s="51">
        <f>C29/E29-1</f>
        <v>0.20758327677756183</v>
      </c>
      <c r="H29" s="99"/>
    </row>
    <row r="30" spans="1:8" s="32" customFormat="1" ht="15" customHeight="1" x14ac:dyDescent="0.2">
      <c r="A30" s="386" t="s">
        <v>68</v>
      </c>
      <c r="B30" s="52"/>
      <c r="C30" s="384">
        <v>0</v>
      </c>
      <c r="D30" s="385"/>
      <c r="E30" s="384">
        <v>51.230869855045803</v>
      </c>
      <c r="F30" s="385"/>
      <c r="G30" s="385" t="s">
        <v>23</v>
      </c>
      <c r="H30" s="385"/>
    </row>
    <row r="31" spans="1:8" s="32" customFormat="1" ht="15" customHeight="1" x14ac:dyDescent="0.2">
      <c r="A31" s="102" t="s">
        <v>69</v>
      </c>
      <c r="B31" s="45"/>
      <c r="C31" s="348">
        <v>2748.5124366101868</v>
      </c>
      <c r="D31" s="246"/>
      <c r="E31" s="348">
        <v>2540.9411184881578</v>
      </c>
      <c r="F31" s="247"/>
      <c r="G31" s="247">
        <f>C31/E31-1</f>
        <v>8.1690723414138855E-2</v>
      </c>
      <c r="H31" s="248"/>
    </row>
    <row r="32" spans="1:8" s="32" customFormat="1" ht="15" customHeight="1" x14ac:dyDescent="0.2">
      <c r="A32" s="382" t="s">
        <v>70</v>
      </c>
      <c r="B32" s="52"/>
      <c r="C32" s="380">
        <v>2590.4651346101869</v>
      </c>
      <c r="D32" s="381">
        <f>+C32/$C$12</f>
        <v>5.6012799326325649E-2</v>
      </c>
      <c r="E32" s="380">
        <v>2413.795188754324</v>
      </c>
      <c r="F32" s="381">
        <f>+E32/$E$12</f>
        <v>5.4706895926499001E-2</v>
      </c>
      <c r="G32" s="381">
        <f>C32/E32-1</f>
        <v>7.3191771480427992E-2</v>
      </c>
      <c r="H32" s="381"/>
    </row>
    <row r="33" spans="1:12" s="32" customFormat="1" ht="15" customHeight="1" thickBot="1" x14ac:dyDescent="0.3">
      <c r="A33" s="103" t="s">
        <v>31</v>
      </c>
      <c r="B33" s="104"/>
      <c r="C33" s="350">
        <v>158.04730200000003</v>
      </c>
      <c r="D33" s="105">
        <f>+C33/$C$12</f>
        <v>3.4174062768558889E-3</v>
      </c>
      <c r="E33" s="350">
        <v>127.14592973383419</v>
      </c>
      <c r="F33" s="105">
        <f>+E33/$E$12</f>
        <v>2.8816691564525188E-3</v>
      </c>
      <c r="G33" s="105">
        <f>C33/E33-1</f>
        <v>0.24303862759000161</v>
      </c>
      <c r="H33" s="106"/>
    </row>
    <row r="34" spans="1:12" s="32" customFormat="1" ht="12.95" customHeight="1" x14ac:dyDescent="0.25">
      <c r="A34" s="57"/>
      <c r="B34" s="58"/>
      <c r="C34" s="59"/>
      <c r="D34" s="60"/>
      <c r="E34" s="59"/>
      <c r="F34" s="61"/>
      <c r="G34" s="62"/>
      <c r="H34" s="62"/>
      <c r="L34" s="48"/>
    </row>
    <row r="35" spans="1:12" s="32" customFormat="1" ht="30.95" customHeight="1" x14ac:dyDescent="0.25">
      <c r="A35" s="63" t="s">
        <v>71</v>
      </c>
      <c r="B35" s="48"/>
      <c r="C35" s="41">
        <v>2019</v>
      </c>
      <c r="D35" s="64" t="str">
        <f>D6</f>
        <v>% de Ing.</v>
      </c>
      <c r="E35" s="41" t="s">
        <v>169</v>
      </c>
      <c r="F35" s="64" t="str">
        <f>D35</f>
        <v>% de Ing.</v>
      </c>
      <c r="G35" s="42" t="s">
        <v>145</v>
      </c>
      <c r="H35" s="42" t="s">
        <v>170</v>
      </c>
      <c r="L35" s="48"/>
    </row>
    <row r="36" spans="1:12" s="32" customFormat="1" ht="15" customHeight="1" x14ac:dyDescent="0.2">
      <c r="A36" s="65" t="s">
        <v>121</v>
      </c>
      <c r="B36" s="66"/>
      <c r="C36" s="249">
        <v>5714.3526971685942</v>
      </c>
      <c r="D36" s="67">
        <f>+C36/C$12</f>
        <v>0.12355962125485906</v>
      </c>
      <c r="E36" s="249">
        <v>5765.3059401311593</v>
      </c>
      <c r="F36" s="67">
        <f>+E36/$E$12</f>
        <v>0.13066642667970096</v>
      </c>
      <c r="G36" s="67">
        <f>C36/E36-1</f>
        <v>-8.8379079083886758E-3</v>
      </c>
      <c r="H36" s="69"/>
    </row>
    <row r="37" spans="1:12" s="32" customFormat="1" ht="15" customHeight="1" x14ac:dyDescent="0.2">
      <c r="A37" s="387" t="s">
        <v>72</v>
      </c>
      <c r="B37" s="48"/>
      <c r="C37" s="388">
        <v>2261.8255680920197</v>
      </c>
      <c r="D37" s="389"/>
      <c r="E37" s="388">
        <v>1982.8441761747699</v>
      </c>
      <c r="F37" s="389"/>
      <c r="G37" s="411">
        <f>+C37/E37-1</f>
        <v>0.14069758747026229</v>
      </c>
      <c r="H37" s="390"/>
    </row>
    <row r="38" spans="1:12" s="32" customFormat="1" ht="15" customHeight="1" x14ac:dyDescent="0.2">
      <c r="A38" s="70" t="s">
        <v>73</v>
      </c>
      <c r="B38" s="58"/>
      <c r="C38" s="249">
        <v>564.40279327977953</v>
      </c>
      <c r="D38" s="68"/>
      <c r="E38" s="249">
        <v>416.34328861006702</v>
      </c>
      <c r="F38" s="68"/>
      <c r="G38" s="67">
        <f>C38/E38-1</f>
        <v>0.35561880957418301</v>
      </c>
      <c r="H38" s="71"/>
    </row>
    <row r="39" spans="1:12" s="47" customFormat="1" ht="15" customHeight="1" x14ac:dyDescent="0.2">
      <c r="A39" s="393" t="s">
        <v>122</v>
      </c>
      <c r="B39" s="72"/>
      <c r="C39" s="391">
        <v>8540.5810585403924</v>
      </c>
      <c r="D39" s="392">
        <f>+C39/$C$12</f>
        <v>0.18467025345015028</v>
      </c>
      <c r="E39" s="391">
        <v>8164.4934049159965</v>
      </c>
      <c r="F39" s="392">
        <f>+E39/$E$12</f>
        <v>0.18504224926632221</v>
      </c>
      <c r="G39" s="392">
        <f>+C39/E39-1</f>
        <v>4.6063807632932496E-2</v>
      </c>
      <c r="H39" s="392">
        <v>0.11064500982749981</v>
      </c>
    </row>
    <row r="40" spans="1:12" s="32" customFormat="1" ht="15" customHeight="1" thickBot="1" x14ac:dyDescent="0.3">
      <c r="A40" s="73" t="s">
        <v>48</v>
      </c>
      <c r="B40" s="74"/>
      <c r="C40" s="250">
        <v>1540.61197899082</v>
      </c>
      <c r="D40" s="75"/>
      <c r="E40" s="250">
        <v>1612.3622028197301</v>
      </c>
      <c r="F40" s="76"/>
      <c r="G40" s="419">
        <f>+C40/E40-1</f>
        <v>-4.4500065620139084E-2</v>
      </c>
      <c r="H40" s="77"/>
    </row>
    <row r="41" spans="1:12" s="32" customFormat="1" ht="8.25" customHeight="1" x14ac:dyDescent="0.25">
      <c r="A41" s="78"/>
      <c r="B41" s="78"/>
      <c r="C41" s="47"/>
      <c r="D41" s="78"/>
      <c r="E41" s="78"/>
      <c r="F41" s="47"/>
      <c r="G41" s="47"/>
      <c r="H41" s="78"/>
    </row>
    <row r="42" spans="1:12" s="32" customFormat="1" ht="11.25" x14ac:dyDescent="0.25">
      <c r="A42" s="79"/>
      <c r="B42" s="45"/>
      <c r="C42" s="80"/>
      <c r="D42" s="81"/>
      <c r="E42" s="80"/>
      <c r="F42" s="81"/>
      <c r="G42" s="82"/>
      <c r="H42" s="83"/>
    </row>
    <row r="43" spans="1:12" s="84" customFormat="1" ht="18" customHeight="1" x14ac:dyDescent="0.2">
      <c r="A43" s="435"/>
      <c r="B43" s="435"/>
      <c r="C43" s="435"/>
      <c r="D43" s="435"/>
      <c r="E43" s="435"/>
      <c r="F43" s="435"/>
      <c r="G43" s="435"/>
      <c r="H43" s="435"/>
    </row>
    <row r="44" spans="1:12" s="32" customFormat="1" ht="11.1" customHeight="1" x14ac:dyDescent="0.25">
      <c r="A44" s="85"/>
    </row>
    <row r="45" spans="1:12" s="32" customFormat="1" ht="11.1" customHeight="1" x14ac:dyDescent="0.25">
      <c r="A45" s="435"/>
      <c r="B45" s="435"/>
      <c r="C45" s="435"/>
      <c r="D45" s="435"/>
      <c r="E45" s="435"/>
      <c r="F45" s="435"/>
      <c r="G45" s="435"/>
      <c r="H45" s="435"/>
    </row>
    <row r="46" spans="1:12" s="32" customFormat="1" ht="11.1" customHeight="1" x14ac:dyDescent="0.25">
      <c r="A46" s="436"/>
      <c r="B46" s="436"/>
      <c r="C46" s="436"/>
      <c r="D46" s="436"/>
      <c r="E46" s="436"/>
      <c r="F46" s="436"/>
      <c r="G46" s="436"/>
      <c r="H46" s="436"/>
    </row>
    <row r="47" spans="1:12" s="32" customFormat="1" ht="11.1" customHeight="1" x14ac:dyDescent="0.25">
      <c r="A47" s="436"/>
      <c r="B47" s="436"/>
      <c r="C47" s="436"/>
      <c r="D47" s="436"/>
      <c r="E47" s="436"/>
      <c r="F47" s="436"/>
      <c r="G47" s="436"/>
      <c r="H47" s="436"/>
    </row>
    <row r="48" spans="1:12" s="32" customFormat="1" ht="11.1" customHeight="1" x14ac:dyDescent="0.25">
      <c r="A48" s="437"/>
      <c r="B48" s="437"/>
      <c r="C48" s="437"/>
      <c r="D48" s="437"/>
      <c r="E48" s="437"/>
      <c r="F48" s="437"/>
      <c r="G48" s="437"/>
      <c r="H48" s="437"/>
    </row>
    <row r="49" spans="1:8" s="32" customFormat="1" ht="11.1" customHeight="1" x14ac:dyDescent="0.25">
      <c r="A49" s="433"/>
      <c r="B49" s="433"/>
      <c r="C49" s="433"/>
      <c r="D49" s="433"/>
      <c r="E49" s="433"/>
      <c r="F49" s="433"/>
      <c r="G49" s="433"/>
      <c r="H49" s="433"/>
    </row>
    <row r="50" spans="1:8" s="32" customFormat="1" ht="11.1" customHeight="1" x14ac:dyDescent="0.25">
      <c r="A50" s="433"/>
      <c r="B50" s="433"/>
      <c r="C50" s="433"/>
      <c r="D50" s="433"/>
      <c r="E50" s="433"/>
      <c r="F50" s="433"/>
      <c r="G50" s="433"/>
      <c r="H50" s="433"/>
    </row>
    <row r="51" spans="1:8" s="32" customFormat="1" ht="11.1" customHeight="1" x14ac:dyDescent="0.25">
      <c r="A51" s="433"/>
      <c r="B51" s="433"/>
      <c r="C51" s="433"/>
      <c r="D51" s="433"/>
      <c r="E51" s="433"/>
      <c r="F51" s="433"/>
      <c r="G51" s="433"/>
      <c r="H51" s="433"/>
    </row>
    <row r="52" spans="1:8" s="86" customFormat="1" ht="15.75" customHeight="1" x14ac:dyDescent="0.25">
      <c r="A52" s="433"/>
      <c r="B52" s="433"/>
      <c r="C52" s="433"/>
      <c r="D52" s="433"/>
      <c r="E52" s="433"/>
      <c r="F52" s="433"/>
      <c r="G52" s="433"/>
      <c r="H52" s="433"/>
    </row>
    <row r="53" spans="1:8" s="86" customFormat="1" ht="15.75" customHeight="1" x14ac:dyDescent="0.25">
      <c r="A53" s="434"/>
      <c r="B53" s="434"/>
      <c r="C53" s="434"/>
      <c r="D53" s="434"/>
      <c r="E53" s="434"/>
      <c r="F53" s="434"/>
      <c r="G53" s="434"/>
      <c r="H53" s="434"/>
    </row>
    <row r="54" spans="1:8" s="86" customFormat="1" ht="15.75" customHeight="1" x14ac:dyDescent="0.25">
      <c r="B54" s="87"/>
      <c r="C54" s="88"/>
      <c r="D54" s="88"/>
      <c r="E54" s="88"/>
      <c r="F54" s="88"/>
      <c r="G54" s="88"/>
      <c r="H54" s="88"/>
    </row>
    <row r="55" spans="1:8" s="86" customFormat="1" ht="15.75" customHeight="1" x14ac:dyDescent="0.25">
      <c r="A55" s="89"/>
      <c r="B55" s="87"/>
      <c r="C55" s="88"/>
      <c r="D55" s="88"/>
      <c r="E55" s="88"/>
      <c r="F55" s="88"/>
      <c r="G55" s="88"/>
      <c r="H55" s="88"/>
    </row>
    <row r="56" spans="1:8" ht="18" x14ac:dyDescent="0.25">
      <c r="A56" s="89"/>
      <c r="B56" s="87"/>
      <c r="C56" s="88"/>
      <c r="D56" s="88"/>
      <c r="E56" s="88"/>
      <c r="F56" s="88"/>
      <c r="G56" s="88"/>
      <c r="H56" s="88"/>
    </row>
    <row r="57" spans="1:8" ht="16.5" x14ac:dyDescent="0.25">
      <c r="A57" s="91"/>
      <c r="B57" s="87"/>
      <c r="C57" s="88"/>
      <c r="D57" s="88"/>
      <c r="E57" s="88"/>
      <c r="F57" s="88"/>
      <c r="G57" s="88"/>
      <c r="H57" s="88"/>
    </row>
  </sheetData>
  <mergeCells count="14">
    <mergeCell ref="A43:H43"/>
    <mergeCell ref="A1:H1"/>
    <mergeCell ref="A2:H2"/>
    <mergeCell ref="A3:H3"/>
    <mergeCell ref="C5:H5"/>
    <mergeCell ref="A51:H51"/>
    <mergeCell ref="A52:H52"/>
    <mergeCell ref="A53:H53"/>
    <mergeCell ref="A45:H45"/>
    <mergeCell ref="A46:H46"/>
    <mergeCell ref="A47:H47"/>
    <mergeCell ref="A48:H48"/>
    <mergeCell ref="A49:H49"/>
    <mergeCell ref="A50:H50"/>
  </mergeCells>
  <pageMargins left="0.7" right="0.7" top="0.75" bottom="0.75" header="0.3" footer="0.3"/>
  <customProperties>
    <customPr name="EpmWorksheetKeyString_GUID" r:id="rId1"/>
  </customProperties>
  <ignoredErrors>
    <ignoredError sqref="G37:G38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opLeftCell="B1" workbookViewId="0">
      <selection activeCell="I1" sqref="I1:O1048576"/>
    </sheetView>
  </sheetViews>
  <sheetFormatPr baseColWidth="10" defaultRowHeight="15" x14ac:dyDescent="0.25"/>
  <cols>
    <col min="1" max="1" width="51.140625" customWidth="1"/>
    <col min="2" max="2" width="1.7109375" customWidth="1"/>
    <col min="3" max="6" width="7.7109375" customWidth="1"/>
    <col min="7" max="7" width="12" customWidth="1"/>
    <col min="8" max="8" width="17.5703125" customWidth="1"/>
  </cols>
  <sheetData>
    <row r="1" spans="1:8" x14ac:dyDescent="0.25">
      <c r="A1" s="422" t="s">
        <v>74</v>
      </c>
      <c r="B1" s="422"/>
      <c r="C1" s="422"/>
      <c r="D1" s="422"/>
      <c r="E1" s="422"/>
      <c r="F1" s="422"/>
      <c r="G1" s="422"/>
      <c r="H1" s="422"/>
    </row>
    <row r="2" spans="1:8" x14ac:dyDescent="0.25">
      <c r="A2" s="438" t="s">
        <v>75</v>
      </c>
      <c r="B2" s="438"/>
      <c r="C2" s="438"/>
      <c r="D2" s="438"/>
      <c r="E2" s="438"/>
      <c r="F2" s="438"/>
      <c r="G2" s="438"/>
      <c r="H2" s="438"/>
    </row>
    <row r="3" spans="1:8" x14ac:dyDescent="0.25">
      <c r="A3" s="439" t="s">
        <v>50</v>
      </c>
      <c r="B3" s="439"/>
      <c r="C3" s="439"/>
      <c r="D3" s="439"/>
      <c r="E3" s="439"/>
      <c r="F3" s="439"/>
      <c r="G3" s="439"/>
      <c r="H3" s="439"/>
    </row>
    <row r="4" spans="1:8" x14ac:dyDescent="0.25">
      <c r="A4" s="109"/>
      <c r="B4" s="110"/>
      <c r="C4" s="111"/>
      <c r="D4" s="111"/>
      <c r="E4" s="111"/>
      <c r="F4" s="110"/>
      <c r="G4" s="111"/>
      <c r="H4" s="111"/>
    </row>
    <row r="5" spans="1:8" ht="15" customHeight="1" x14ac:dyDescent="0.25">
      <c r="A5" s="109"/>
      <c r="B5" s="110"/>
      <c r="C5" s="440" t="s">
        <v>76</v>
      </c>
      <c r="D5" s="440"/>
      <c r="E5" s="440"/>
      <c r="F5" s="440"/>
      <c r="G5" s="440"/>
      <c r="H5" s="440"/>
    </row>
    <row r="6" spans="1:8" ht="20.100000000000001" customHeight="1" x14ac:dyDescent="0.25">
      <c r="A6" s="112"/>
      <c r="B6" s="113"/>
      <c r="C6" s="420">
        <v>2019</v>
      </c>
      <c r="D6" s="421" t="s">
        <v>173</v>
      </c>
      <c r="E6" s="420">
        <v>2018</v>
      </c>
      <c r="F6" s="421" t="str">
        <f>D6</f>
        <v>% of Ing.</v>
      </c>
      <c r="G6" s="420" t="s">
        <v>145</v>
      </c>
      <c r="H6" s="420" t="s">
        <v>174</v>
      </c>
    </row>
    <row r="7" spans="1:8" x14ac:dyDescent="0.25">
      <c r="A7" s="394" t="s">
        <v>123</v>
      </c>
      <c r="B7" s="44"/>
      <c r="C7" s="374">
        <v>2688.4085655207086</v>
      </c>
      <c r="D7" s="374"/>
      <c r="E7" s="374">
        <v>2674.0212293392701</v>
      </c>
      <c r="F7" s="374"/>
      <c r="G7" s="375">
        <v>5.3804121012881456E-3</v>
      </c>
      <c r="H7" s="375">
        <v>1.8814748049611474E-4</v>
      </c>
    </row>
    <row r="8" spans="1:8" x14ac:dyDescent="0.25">
      <c r="A8" s="394" t="s">
        <v>124</v>
      </c>
      <c r="B8" s="44"/>
      <c r="C8" s="374">
        <v>477.97500662123696</v>
      </c>
      <c r="D8" s="374"/>
      <c r="E8" s="374">
        <v>474.87050378999999</v>
      </c>
      <c r="F8" s="374"/>
      <c r="G8" s="375">
        <v>6.5375777321596829E-3</v>
      </c>
      <c r="H8" s="375">
        <v>-2.2494495567550898E-2</v>
      </c>
    </row>
    <row r="9" spans="1:8" x14ac:dyDescent="0.25">
      <c r="A9" s="118" t="s">
        <v>52</v>
      </c>
      <c r="B9" s="44"/>
      <c r="C9" s="119">
        <v>51.860470936139102</v>
      </c>
      <c r="D9" s="119"/>
      <c r="E9" s="119">
        <v>46.893938665923457</v>
      </c>
      <c r="F9" s="120"/>
      <c r="G9" s="108">
        <f>+C9/E9-1</f>
        <v>0.1059098981980946</v>
      </c>
      <c r="H9" s="120"/>
    </row>
    <row r="10" spans="1:8" x14ac:dyDescent="0.25">
      <c r="A10" s="400" t="s">
        <v>175</v>
      </c>
      <c r="B10" s="44"/>
      <c r="C10" s="354">
        <v>24788.008939081556</v>
      </c>
      <c r="D10" s="374"/>
      <c r="E10" s="354">
        <v>22268.548278984432</v>
      </c>
      <c r="F10" s="374"/>
      <c r="G10" s="374"/>
      <c r="H10" s="374"/>
    </row>
    <row r="11" spans="1:8" x14ac:dyDescent="0.25">
      <c r="A11" s="122" t="s">
        <v>176</v>
      </c>
      <c r="B11" s="44"/>
      <c r="C11" s="244">
        <v>34.710122381915305</v>
      </c>
      <c r="D11" s="121"/>
      <c r="E11" s="244">
        <v>8.8998148599999993</v>
      </c>
      <c r="F11" s="121"/>
      <c r="G11" s="121"/>
      <c r="H11" s="121"/>
    </row>
    <row r="12" spans="1:8" x14ac:dyDescent="0.25">
      <c r="A12" s="401" t="s">
        <v>125</v>
      </c>
      <c r="B12" s="53"/>
      <c r="C12" s="395">
        <v>24822.719061463475</v>
      </c>
      <c r="D12" s="381">
        <f>+C12/$C$12</f>
        <v>1</v>
      </c>
      <c r="E12" s="395">
        <v>22277.448093844432</v>
      </c>
      <c r="F12" s="381">
        <f>+E12/$E$12</f>
        <v>1</v>
      </c>
      <c r="G12" s="381">
        <v>0.11425325544007592</v>
      </c>
      <c r="H12" s="381">
        <v>7.1994647668474965E-2</v>
      </c>
    </row>
    <row r="13" spans="1:8" x14ac:dyDescent="0.25">
      <c r="A13" s="122" t="s">
        <v>55</v>
      </c>
      <c r="B13" s="53"/>
      <c r="C13" s="244">
        <v>13041.92386538284</v>
      </c>
      <c r="D13" s="50">
        <f t="shared" ref="D13:D20" si="0">+C13/$C$12</f>
        <v>0.52540271003711414</v>
      </c>
      <c r="E13" s="244">
        <v>11793.608179429559</v>
      </c>
      <c r="F13" s="50">
        <f t="shared" ref="F13:F20" si="1">+E13/$E$12</f>
        <v>0.52939673026051381</v>
      </c>
      <c r="G13" s="50"/>
      <c r="H13" s="50"/>
    </row>
    <row r="14" spans="1:8" x14ac:dyDescent="0.25">
      <c r="A14" s="401" t="s">
        <v>4</v>
      </c>
      <c r="B14" s="44"/>
      <c r="C14" s="395">
        <v>11780.795196080637</v>
      </c>
      <c r="D14" s="381">
        <f t="shared" si="0"/>
        <v>0.47459728996288597</v>
      </c>
      <c r="E14" s="395">
        <v>10483.839914414873</v>
      </c>
      <c r="F14" s="381">
        <f t="shared" si="1"/>
        <v>0.47060326973948619</v>
      </c>
      <c r="G14" s="381">
        <v>0.12370994714279271</v>
      </c>
      <c r="H14" s="381">
        <v>8.2680649710938026E-2</v>
      </c>
    </row>
    <row r="15" spans="1:8" x14ac:dyDescent="0.25">
      <c r="A15" s="107" t="s">
        <v>177</v>
      </c>
      <c r="B15" s="123"/>
      <c r="C15" s="186">
        <v>8555.5850237905033</v>
      </c>
      <c r="D15" s="50">
        <f t="shared" si="0"/>
        <v>0.34466752021025737</v>
      </c>
      <c r="E15" s="186">
        <v>7866.3327860339778</v>
      </c>
      <c r="F15" s="50">
        <f t="shared" si="1"/>
        <v>0.35310744538139244</v>
      </c>
      <c r="G15" s="51"/>
      <c r="H15" s="51"/>
    </row>
    <row r="16" spans="1:8" x14ac:dyDescent="0.25">
      <c r="A16" s="400" t="s">
        <v>178</v>
      </c>
      <c r="B16" s="52"/>
      <c r="C16" s="354">
        <v>112.4393284591462</v>
      </c>
      <c r="D16" s="375">
        <f>+C16/$C$12</f>
        <v>4.5296942764704966E-3</v>
      </c>
      <c r="E16" s="354">
        <v>-103.4991097323808</v>
      </c>
      <c r="F16" s="375">
        <f>+E16/$E$12</f>
        <v>-4.6459140785061036E-3</v>
      </c>
      <c r="G16" s="375"/>
      <c r="H16" s="375"/>
    </row>
    <row r="17" spans="1:8" ht="27" x14ac:dyDescent="0.25">
      <c r="A17" s="107" t="s">
        <v>126</v>
      </c>
      <c r="B17" s="44"/>
      <c r="C17" s="186">
        <v>36.428536999999999</v>
      </c>
      <c r="D17" s="50">
        <f t="shared" si="0"/>
        <v>1.4675482129818005E-3</v>
      </c>
      <c r="E17" s="186">
        <v>58.959226999999998</v>
      </c>
      <c r="F17" s="50">
        <f t="shared" si="1"/>
        <v>2.6465880091665998E-3</v>
      </c>
      <c r="G17" s="51"/>
      <c r="H17" s="51"/>
    </row>
    <row r="18" spans="1:8" x14ac:dyDescent="0.25">
      <c r="A18" s="399" t="s">
        <v>127</v>
      </c>
      <c r="B18" s="44"/>
      <c r="C18" s="395">
        <v>3076.3423068309871</v>
      </c>
      <c r="D18" s="381">
        <f t="shared" si="0"/>
        <v>0.12393252726317626</v>
      </c>
      <c r="E18" s="395">
        <v>2662.0470111132763</v>
      </c>
      <c r="F18" s="381">
        <f t="shared" si="1"/>
        <v>0.11949515042743324</v>
      </c>
      <c r="G18" s="381">
        <v>0.15563034536510734</v>
      </c>
      <c r="H18" s="381">
        <v>0.12439409679805968</v>
      </c>
    </row>
    <row r="19" spans="1:8" x14ac:dyDescent="0.25">
      <c r="A19" s="125" t="s">
        <v>179</v>
      </c>
      <c r="B19" s="43"/>
      <c r="C19" s="186">
        <v>1695.8944687145677</v>
      </c>
      <c r="D19" s="51">
        <f t="shared" si="0"/>
        <v>6.8320253897865404E-2</v>
      </c>
      <c r="E19" s="186">
        <v>1434.2299561792279</v>
      </c>
      <c r="F19" s="51">
        <f t="shared" si="1"/>
        <v>6.4380352279915107E-2</v>
      </c>
      <c r="G19" s="51"/>
      <c r="H19" s="51"/>
    </row>
    <row r="20" spans="1:8" ht="15.75" thickBot="1" x14ac:dyDescent="0.3">
      <c r="A20" s="398" t="s">
        <v>128</v>
      </c>
      <c r="B20" s="127"/>
      <c r="C20" s="396">
        <v>4772.2367755455552</v>
      </c>
      <c r="D20" s="397">
        <f t="shared" si="0"/>
        <v>0.19225278116104166</v>
      </c>
      <c r="E20" s="396">
        <v>4096.2769672925042</v>
      </c>
      <c r="F20" s="397">
        <f t="shared" si="1"/>
        <v>0.18387550270734834</v>
      </c>
      <c r="G20" s="397">
        <v>0.16501809170873449</v>
      </c>
      <c r="H20" s="397">
        <v>0.12481136807315574</v>
      </c>
    </row>
  </sheetData>
  <mergeCells count="4">
    <mergeCell ref="A1:H1"/>
    <mergeCell ref="A2:H2"/>
    <mergeCell ref="A3:H3"/>
    <mergeCell ref="C5:H5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activeCell="K7" sqref="K7"/>
    </sheetView>
  </sheetViews>
  <sheetFormatPr baseColWidth="10" defaultRowHeight="15" x14ac:dyDescent="0.25"/>
  <cols>
    <col min="1" max="1" width="51.140625" customWidth="1"/>
    <col min="2" max="2" width="1.7109375" customWidth="1"/>
    <col min="3" max="6" width="7.7109375" customWidth="1"/>
    <col min="7" max="7" width="11.42578125" customWidth="1"/>
    <col min="8" max="8" width="14.140625" customWidth="1"/>
    <col min="9" max="9" width="11.42578125" customWidth="1"/>
  </cols>
  <sheetData>
    <row r="1" spans="1:9" x14ac:dyDescent="0.25">
      <c r="A1" s="422" t="s">
        <v>77</v>
      </c>
      <c r="B1" s="422"/>
      <c r="C1" s="422"/>
      <c r="D1" s="422"/>
      <c r="E1" s="422"/>
      <c r="F1" s="422"/>
      <c r="G1" s="422"/>
      <c r="H1" s="422"/>
      <c r="I1" s="422"/>
    </row>
    <row r="2" spans="1:9" x14ac:dyDescent="0.25">
      <c r="A2" s="438" t="s">
        <v>75</v>
      </c>
      <c r="B2" s="438"/>
      <c r="C2" s="438"/>
      <c r="D2" s="438"/>
      <c r="E2" s="438"/>
      <c r="F2" s="438"/>
      <c r="G2" s="438"/>
      <c r="H2" s="438"/>
      <c r="I2" s="438"/>
    </row>
    <row r="3" spans="1:9" x14ac:dyDescent="0.25">
      <c r="A3" s="439" t="s">
        <v>50</v>
      </c>
      <c r="B3" s="439"/>
      <c r="C3" s="439"/>
      <c r="D3" s="439"/>
      <c r="E3" s="439"/>
      <c r="F3" s="439"/>
      <c r="G3" s="439"/>
      <c r="H3" s="439"/>
      <c r="I3" s="439"/>
    </row>
    <row r="4" spans="1:9" x14ac:dyDescent="0.25">
      <c r="A4" s="109"/>
      <c r="B4" s="110"/>
      <c r="C4" s="111"/>
      <c r="D4" s="111"/>
      <c r="E4" s="111"/>
      <c r="F4" s="110"/>
      <c r="G4" s="111"/>
      <c r="H4" s="111"/>
      <c r="I4" s="110"/>
    </row>
    <row r="5" spans="1:9" x14ac:dyDescent="0.25">
      <c r="A5" s="109"/>
      <c r="B5" s="110"/>
      <c r="C5" s="440" t="s">
        <v>76</v>
      </c>
      <c r="D5" s="440"/>
      <c r="E5" s="440"/>
      <c r="F5" s="440"/>
      <c r="G5" s="440"/>
      <c r="H5" s="440"/>
      <c r="I5" s="110"/>
    </row>
    <row r="6" spans="1:9" ht="20.100000000000001" customHeight="1" x14ac:dyDescent="0.25">
      <c r="A6" s="112"/>
      <c r="B6" s="113"/>
      <c r="C6" s="114">
        <v>2019</v>
      </c>
      <c r="D6" s="115" t="s">
        <v>173</v>
      </c>
      <c r="E6" s="114">
        <v>2018</v>
      </c>
      <c r="F6" s="115" t="str">
        <f>D6</f>
        <v>% of Ing.</v>
      </c>
      <c r="G6" s="114" t="s">
        <v>145</v>
      </c>
      <c r="H6" s="114" t="s">
        <v>174</v>
      </c>
      <c r="I6" s="116"/>
    </row>
    <row r="7" spans="1:9" x14ac:dyDescent="0.25">
      <c r="A7" s="394" t="s">
        <v>123</v>
      </c>
      <c r="B7" s="44"/>
      <c r="C7" s="374">
        <v>2149.367789171436</v>
      </c>
      <c r="D7" s="374"/>
      <c r="E7" s="374">
        <v>2011.4564243169989</v>
      </c>
      <c r="F7" s="374"/>
      <c r="G7" s="375">
        <v>6.8562939364329445E-2</v>
      </c>
      <c r="H7" s="375">
        <v>7.9213898941886907E-2</v>
      </c>
      <c r="I7" s="117"/>
    </row>
    <row r="8" spans="1:9" x14ac:dyDescent="0.25">
      <c r="A8" s="394" t="s">
        <v>124</v>
      </c>
      <c r="B8" s="44"/>
      <c r="C8" s="374">
        <v>318.10623644477914</v>
      </c>
      <c r="D8" s="374"/>
      <c r="E8" s="374">
        <v>313.02574417771547</v>
      </c>
      <c r="F8" s="374"/>
      <c r="G8" s="375">
        <v>1.6230269751165594E-2</v>
      </c>
      <c r="H8" s="375">
        <v>4.3466104982744946E-2</v>
      </c>
      <c r="I8" s="117"/>
    </row>
    <row r="9" spans="1:9" x14ac:dyDescent="0.25">
      <c r="A9" s="118" t="s">
        <v>52</v>
      </c>
      <c r="B9" s="44"/>
      <c r="C9" s="119">
        <v>53.650281366806958</v>
      </c>
      <c r="D9" s="119"/>
      <c r="E9" s="119">
        <v>57.983612886898115</v>
      </c>
      <c r="F9" s="120"/>
      <c r="G9" s="108">
        <f>+C9/E9-1</f>
        <v>-7.4733727416118056E-2</v>
      </c>
      <c r="H9" s="120"/>
      <c r="I9" s="117"/>
    </row>
    <row r="10" spans="1:9" x14ac:dyDescent="0.25">
      <c r="A10" s="400" t="s">
        <v>175</v>
      </c>
      <c r="B10" s="44"/>
      <c r="C10" s="354">
        <v>21233.096679798422</v>
      </c>
      <c r="D10" s="374"/>
      <c r="E10" s="354">
        <v>21736.852635634979</v>
      </c>
      <c r="F10" s="374"/>
      <c r="G10" s="374"/>
      <c r="H10" s="374"/>
      <c r="I10" s="117"/>
    </row>
    <row r="11" spans="1:9" x14ac:dyDescent="0.25">
      <c r="A11" s="122" t="s">
        <v>176</v>
      </c>
      <c r="B11" s="44"/>
      <c r="C11" s="244">
        <v>191.91987927662504</v>
      </c>
      <c r="D11" s="121"/>
      <c r="E11" s="244">
        <v>108.0196448543599</v>
      </c>
      <c r="F11" s="121"/>
      <c r="G11" s="121"/>
      <c r="H11" s="121"/>
      <c r="I11" s="117"/>
    </row>
    <row r="12" spans="1:9" x14ac:dyDescent="0.25">
      <c r="A12" s="401" t="s">
        <v>125</v>
      </c>
      <c r="B12" s="53"/>
      <c r="C12" s="395">
        <v>21425.016559075048</v>
      </c>
      <c r="D12" s="381">
        <f>+C12/$C$12</f>
        <v>1</v>
      </c>
      <c r="E12" s="395">
        <v>21844.872280489337</v>
      </c>
      <c r="F12" s="381">
        <f>+E12/$E$12</f>
        <v>1</v>
      </c>
      <c r="G12" s="381">
        <v>-1.9219875310934276E-2</v>
      </c>
      <c r="H12" s="381">
        <v>0.13697973643537931</v>
      </c>
      <c r="I12" s="117"/>
    </row>
    <row r="13" spans="1:9" x14ac:dyDescent="0.25">
      <c r="A13" s="122" t="s">
        <v>55</v>
      </c>
      <c r="B13" s="53"/>
      <c r="C13" s="244">
        <v>12313.521695660804</v>
      </c>
      <c r="D13" s="50">
        <f t="shared" ref="D13:D20" si="0">+C13/$C$12</f>
        <v>0.57472635606646172</v>
      </c>
      <c r="E13" s="244">
        <v>12113.358888354242</v>
      </c>
      <c r="F13" s="50">
        <f t="shared" ref="F13:F20" si="1">+E13/$E$12</f>
        <v>0.5545172676140222</v>
      </c>
      <c r="G13" s="50"/>
      <c r="H13" s="50"/>
      <c r="I13" s="117"/>
    </row>
    <row r="14" spans="1:9" x14ac:dyDescent="0.25">
      <c r="A14" s="401" t="s">
        <v>4</v>
      </c>
      <c r="B14" s="44"/>
      <c r="C14" s="395">
        <v>9111.4948634142384</v>
      </c>
      <c r="D14" s="381">
        <f t="shared" si="0"/>
        <v>0.42527364393353806</v>
      </c>
      <c r="E14" s="395">
        <v>9731.5133921350971</v>
      </c>
      <c r="F14" s="381">
        <f t="shared" si="1"/>
        <v>0.44548273238597785</v>
      </c>
      <c r="G14" s="381">
        <v>-6.3712446742554052E-2</v>
      </c>
      <c r="H14" s="381">
        <v>9.6830769753216916E-2</v>
      </c>
      <c r="I14" s="117"/>
    </row>
    <row r="15" spans="1:9" x14ac:dyDescent="0.25">
      <c r="A15" s="107" t="s">
        <v>177</v>
      </c>
      <c r="B15" s="123"/>
      <c r="C15" s="186">
        <v>6290.9627289082928</v>
      </c>
      <c r="D15" s="50">
        <f t="shared" si="0"/>
        <v>0.29362697160873902</v>
      </c>
      <c r="E15" s="186">
        <v>6503.7714693718117</v>
      </c>
      <c r="F15" s="50">
        <f t="shared" si="1"/>
        <v>0.29772531447485873</v>
      </c>
      <c r="G15" s="51"/>
      <c r="H15" s="51"/>
      <c r="I15" s="124"/>
    </row>
    <row r="16" spans="1:9" x14ac:dyDescent="0.25">
      <c r="A16" s="400" t="s">
        <v>178</v>
      </c>
      <c r="B16" s="52"/>
      <c r="C16" s="354">
        <v>197.36722448604078</v>
      </c>
      <c r="D16" s="375">
        <f t="shared" si="0"/>
        <v>9.2119986904953613E-3</v>
      </c>
      <c r="E16" s="354">
        <v>134.79230727496142</v>
      </c>
      <c r="F16" s="375">
        <f t="shared" si="1"/>
        <v>6.1704323808453049E-3</v>
      </c>
      <c r="G16" s="375"/>
      <c r="H16" s="375"/>
      <c r="I16" s="124"/>
    </row>
    <row r="17" spans="1:9" ht="27" x14ac:dyDescent="0.25">
      <c r="A17" s="107" t="s">
        <v>126</v>
      </c>
      <c r="B17" s="44"/>
      <c r="C17" s="186">
        <v>-14.845480317701099</v>
      </c>
      <c r="D17" s="50">
        <f t="shared" si="0"/>
        <v>-6.9290403005140098E-4</v>
      </c>
      <c r="E17" s="186">
        <v>-10.309313529555201</v>
      </c>
      <c r="F17" s="50">
        <f>+E17/$E$12</f>
        <v>-4.7193288187649072E-4</v>
      </c>
      <c r="G17" s="51"/>
      <c r="H17" s="51"/>
      <c r="I17" s="124"/>
    </row>
    <row r="18" spans="1:9" x14ac:dyDescent="0.25">
      <c r="A18" s="399" t="s">
        <v>127</v>
      </c>
      <c r="B18" s="44"/>
      <c r="C18" s="395">
        <v>2638.0103903376071</v>
      </c>
      <c r="D18" s="381">
        <f t="shared" si="0"/>
        <v>0.1231275776643551</v>
      </c>
      <c r="E18" s="395">
        <v>3103.2589290178789</v>
      </c>
      <c r="F18" s="381">
        <f t="shared" si="1"/>
        <v>0.14205891841215032</v>
      </c>
      <c r="G18" s="381">
        <v>-0.14992256505889245</v>
      </c>
      <c r="H18" s="381">
        <v>5.4080498043847181E-2</v>
      </c>
      <c r="I18" s="124"/>
    </row>
    <row r="19" spans="1:9" x14ac:dyDescent="0.25">
      <c r="A19" s="125" t="s">
        <v>179</v>
      </c>
      <c r="B19" s="43"/>
      <c r="C19" s="186">
        <v>1130.3338926572317</v>
      </c>
      <c r="D19" s="51">
        <f t="shared" si="0"/>
        <v>5.2757667166350608E-2</v>
      </c>
      <c r="E19" s="186">
        <v>964.95750860560781</v>
      </c>
      <c r="F19" s="51">
        <f t="shared" si="1"/>
        <v>4.4173181523586014E-2</v>
      </c>
      <c r="G19" s="51"/>
      <c r="H19" s="51"/>
      <c r="I19" s="126"/>
    </row>
    <row r="20" spans="1:9" ht="15.75" thickBot="1" x14ac:dyDescent="0.3">
      <c r="A20" s="398" t="s">
        <v>128</v>
      </c>
      <c r="B20" s="127"/>
      <c r="C20" s="396">
        <v>3768.344282994839</v>
      </c>
      <c r="D20" s="397">
        <f t="shared" si="0"/>
        <v>0.17588524483070572</v>
      </c>
      <c r="E20" s="396">
        <v>4068.2164376234869</v>
      </c>
      <c r="F20" s="397">
        <f t="shared" si="1"/>
        <v>0.18623209993573633</v>
      </c>
      <c r="G20" s="397">
        <v>-7.3710963815834529E-2</v>
      </c>
      <c r="H20" s="397">
        <v>9.1188560986901868E-2</v>
      </c>
      <c r="I20" s="124"/>
    </row>
  </sheetData>
  <mergeCells count="4">
    <mergeCell ref="A1:I1"/>
    <mergeCell ref="A2:I2"/>
    <mergeCell ref="A3:I3"/>
    <mergeCell ref="C5:H5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sqref="A1:L46"/>
    </sheetView>
  </sheetViews>
  <sheetFormatPr baseColWidth="10" defaultColWidth="9.85546875" defaultRowHeight="11.1" customHeight="1" x14ac:dyDescent="0.25"/>
  <cols>
    <col min="1" max="1" width="25.7109375" style="143" customWidth="1"/>
    <col min="2" max="2" width="1.7109375" style="142" customWidth="1"/>
    <col min="3" max="4" width="10.7109375" style="140" customWidth="1"/>
    <col min="5" max="5" width="7.7109375" style="140" customWidth="1"/>
    <col min="6" max="6" width="1.7109375" style="140" customWidth="1"/>
    <col min="7" max="8" width="10.7109375" style="140" customWidth="1"/>
    <col min="9" max="9" width="7.7109375" style="140" customWidth="1"/>
    <col min="10" max="10" width="1.7109375" style="140" hidden="1" customWidth="1"/>
    <col min="11" max="11" width="13.42578125" style="142" customWidth="1"/>
    <col min="12" max="12" width="10.28515625" style="142" customWidth="1"/>
    <col min="13" max="14" width="11.28515625" style="142" customWidth="1"/>
    <col min="15" max="15" width="19" style="142" customWidth="1"/>
    <col min="16" max="16" width="13.5703125" style="130" customWidth="1"/>
    <col min="17" max="16384" width="9.85546875" style="130"/>
  </cols>
  <sheetData>
    <row r="1" spans="1:18" ht="11.1" customHeight="1" x14ac:dyDescent="0.25">
      <c r="A1" s="444" t="s">
        <v>19</v>
      </c>
      <c r="B1" s="444"/>
      <c r="C1" s="444"/>
      <c r="D1" s="444"/>
      <c r="E1" s="444"/>
      <c r="F1" s="444"/>
      <c r="G1" s="444"/>
      <c r="H1" s="444"/>
      <c r="I1" s="444"/>
      <c r="J1" s="444"/>
      <c r="K1" s="128"/>
      <c r="L1" s="128"/>
      <c r="M1" s="128"/>
      <c r="N1" s="129"/>
      <c r="O1" s="130"/>
      <c r="P1" s="131"/>
      <c r="Q1" s="131"/>
      <c r="R1" s="131"/>
    </row>
    <row r="2" spans="1:18" ht="11.1" customHeight="1" x14ac:dyDescent="0.25">
      <c r="A2" s="444" t="s">
        <v>83</v>
      </c>
      <c r="B2" s="444"/>
      <c r="C2" s="444"/>
      <c r="D2" s="444"/>
      <c r="E2" s="444"/>
      <c r="F2" s="444"/>
      <c r="G2" s="444"/>
      <c r="H2" s="444"/>
      <c r="I2" s="444"/>
      <c r="J2" s="444"/>
      <c r="K2" s="132"/>
      <c r="L2" s="132"/>
      <c r="M2" s="132"/>
      <c r="N2" s="133"/>
      <c r="O2" s="128"/>
      <c r="P2" s="134"/>
      <c r="Q2" s="134"/>
      <c r="R2" s="134"/>
    </row>
    <row r="3" spans="1:18" ht="11.1" customHeight="1" x14ac:dyDescent="0.25">
      <c r="A3" s="135"/>
      <c r="B3" s="136"/>
      <c r="C3" s="137"/>
      <c r="D3" s="137"/>
      <c r="E3" s="137"/>
      <c r="F3" s="137"/>
      <c r="G3" s="137"/>
      <c r="H3" s="137"/>
      <c r="I3" s="137"/>
      <c r="J3" s="137"/>
      <c r="K3" s="138"/>
      <c r="L3" s="138"/>
      <c r="M3" s="138"/>
      <c r="N3" s="138"/>
      <c r="O3" s="132"/>
    </row>
    <row r="4" spans="1:18" ht="15" customHeight="1" x14ac:dyDescent="0.25">
      <c r="A4" s="445" t="s">
        <v>84</v>
      </c>
      <c r="B4" s="445"/>
      <c r="C4" s="445"/>
      <c r="D4" s="445"/>
      <c r="E4" s="139"/>
      <c r="G4" s="141"/>
      <c r="H4" s="141"/>
      <c r="I4" s="141"/>
      <c r="J4" s="141"/>
    </row>
    <row r="5" spans="1:18" ht="15" customHeight="1" x14ac:dyDescent="0.25">
      <c r="B5" s="140"/>
      <c r="C5" s="144" t="s">
        <v>134</v>
      </c>
      <c r="D5" s="144" t="s">
        <v>111</v>
      </c>
      <c r="E5" s="145"/>
      <c r="F5" s="146"/>
      <c r="G5" s="147"/>
      <c r="H5" s="148"/>
      <c r="I5" s="148"/>
      <c r="J5" s="148"/>
    </row>
    <row r="6" spans="1:18" ht="15" customHeight="1" x14ac:dyDescent="0.25">
      <c r="A6" s="149" t="s">
        <v>85</v>
      </c>
      <c r="B6" s="150"/>
      <c r="C6" s="151">
        <v>3.5166852312830121E-2</v>
      </c>
      <c r="D6" s="151">
        <v>2.9102947951686886E-4</v>
      </c>
      <c r="E6" s="152"/>
      <c r="F6" s="153"/>
      <c r="G6" s="154"/>
      <c r="H6" s="155"/>
      <c r="I6" s="155"/>
      <c r="J6" s="155"/>
      <c r="K6" s="156"/>
      <c r="L6" s="156"/>
      <c r="M6" s="157"/>
      <c r="N6" s="157"/>
      <c r="O6" s="157"/>
      <c r="P6" s="157"/>
      <c r="Q6" s="156"/>
      <c r="R6" s="156"/>
    </row>
    <row r="7" spans="1:18" ht="15" customHeight="1" x14ac:dyDescent="0.25">
      <c r="A7" s="402" t="s">
        <v>86</v>
      </c>
      <c r="B7" s="150"/>
      <c r="C7" s="403">
        <v>2.8795866485964217E-2</v>
      </c>
      <c r="D7" s="403">
        <v>1.758314711261022E-2</v>
      </c>
      <c r="E7" s="152"/>
      <c r="F7" s="153"/>
      <c r="G7" s="154"/>
      <c r="H7" s="155"/>
      <c r="I7" s="155"/>
      <c r="J7" s="155"/>
      <c r="K7" s="156"/>
      <c r="L7" s="156"/>
      <c r="M7" s="157"/>
      <c r="N7" s="157"/>
      <c r="O7" s="157"/>
      <c r="P7" s="157"/>
      <c r="Q7" s="157"/>
      <c r="R7" s="158"/>
    </row>
    <row r="8" spans="1:18" ht="15" customHeight="1" x14ac:dyDescent="0.25">
      <c r="A8" s="149" t="s">
        <v>87</v>
      </c>
      <c r="B8" s="150"/>
      <c r="C8" s="151">
        <v>4.0040700643255711E-2</v>
      </c>
      <c r="D8" s="151">
        <v>1.1844994623124272E-2</v>
      </c>
      <c r="E8" s="152"/>
      <c r="F8" s="153"/>
      <c r="G8" s="154"/>
      <c r="H8" s="155"/>
      <c r="I8" s="155"/>
      <c r="J8" s="155"/>
      <c r="K8" s="156"/>
      <c r="L8" s="156"/>
      <c r="M8" s="157"/>
      <c r="N8" s="157"/>
      <c r="O8" s="157"/>
      <c r="P8" s="157"/>
      <c r="Q8" s="157"/>
      <c r="R8" s="158"/>
    </row>
    <row r="9" spans="1:18" ht="15" customHeight="1" x14ac:dyDescent="0.25">
      <c r="A9" s="402" t="s">
        <v>88</v>
      </c>
      <c r="B9" s="150"/>
      <c r="C9" s="403">
        <v>0.53264693914169903</v>
      </c>
      <c r="D9" s="403">
        <v>0.1080230321731126</v>
      </c>
      <c r="E9" s="152"/>
      <c r="F9" s="153"/>
      <c r="G9" s="154"/>
      <c r="H9" s="155"/>
      <c r="I9" s="155"/>
      <c r="J9" s="155"/>
      <c r="K9" s="156"/>
      <c r="L9" s="156"/>
      <c r="M9" s="157"/>
      <c r="N9" s="157"/>
      <c r="O9" s="157"/>
      <c r="P9" s="157"/>
      <c r="Q9" s="157"/>
      <c r="R9" s="158"/>
    </row>
    <row r="10" spans="1:18" ht="15" customHeight="1" x14ac:dyDescent="0.25">
      <c r="A10" s="149" t="s">
        <v>89</v>
      </c>
      <c r="B10" s="159"/>
      <c r="C10" s="151">
        <v>1.404765512475481E-2</v>
      </c>
      <c r="D10" s="151">
        <v>2.1490130580930078E-3</v>
      </c>
      <c r="E10" s="152"/>
      <c r="F10" s="153"/>
      <c r="G10" s="154"/>
      <c r="H10" s="155"/>
      <c r="I10" s="155"/>
      <c r="J10" s="155"/>
      <c r="K10" s="156"/>
      <c r="L10" s="156"/>
      <c r="M10" s="157"/>
      <c r="N10" s="157"/>
      <c r="O10" s="157"/>
      <c r="P10" s="157"/>
      <c r="Q10" s="157"/>
      <c r="R10" s="158"/>
    </row>
    <row r="11" spans="1:18" ht="15" customHeight="1" x14ac:dyDescent="0.25">
      <c r="A11" s="402" t="s">
        <v>90</v>
      </c>
      <c r="B11" s="159"/>
      <c r="C11" s="403">
        <v>-6.9637268200487545E-3</v>
      </c>
      <c r="D11" s="403">
        <v>-8.9976971159111407E-4</v>
      </c>
      <c r="E11" s="152"/>
      <c r="F11" s="153"/>
      <c r="G11" s="154"/>
      <c r="H11" s="155"/>
      <c r="I11" s="155"/>
      <c r="J11" s="155"/>
      <c r="K11" s="156"/>
      <c r="L11" s="156"/>
      <c r="M11" s="157"/>
      <c r="N11" s="157"/>
      <c r="O11" s="157"/>
      <c r="P11" s="157"/>
      <c r="Q11" s="157"/>
      <c r="R11" s="158"/>
    </row>
    <row r="12" spans="1:18" ht="15" customHeight="1" x14ac:dyDescent="0.25">
      <c r="A12" s="149" t="s">
        <v>91</v>
      </c>
      <c r="B12" s="159"/>
      <c r="C12" s="151">
        <v>4.8133335158699442E-2</v>
      </c>
      <c r="D12" s="151">
        <v>1.6264041502812132E-2</v>
      </c>
      <c r="E12" s="152"/>
      <c r="F12" s="153"/>
      <c r="G12" s="154"/>
      <c r="H12" s="155"/>
      <c r="I12" s="155"/>
      <c r="J12" s="155"/>
      <c r="K12" s="156"/>
      <c r="L12" s="156"/>
      <c r="M12" s="157"/>
      <c r="N12" s="157"/>
      <c r="O12" s="157"/>
      <c r="P12" s="157"/>
      <c r="Q12" s="157"/>
      <c r="R12" s="158"/>
    </row>
    <row r="13" spans="1:18" ht="15" customHeight="1" x14ac:dyDescent="0.25">
      <c r="A13" s="402" t="s">
        <v>92</v>
      </c>
      <c r="B13" s="159"/>
      <c r="C13" s="403">
        <v>3.4111854154033949E-2</v>
      </c>
      <c r="D13" s="403">
        <v>2.9600436176959732E-3</v>
      </c>
      <c r="E13" s="152"/>
      <c r="F13" s="153"/>
      <c r="G13" s="154"/>
      <c r="H13" s="155"/>
      <c r="I13" s="155"/>
      <c r="J13" s="155"/>
      <c r="K13" s="156"/>
      <c r="L13" s="156"/>
      <c r="M13" s="157"/>
      <c r="N13" s="157"/>
      <c r="O13" s="157"/>
      <c r="P13" s="157"/>
      <c r="Q13" s="157"/>
      <c r="R13" s="158"/>
    </row>
    <row r="14" spans="1:18" ht="15" customHeight="1" thickBot="1" x14ac:dyDescent="0.3">
      <c r="A14" s="160" t="s">
        <v>93</v>
      </c>
      <c r="B14" s="161"/>
      <c r="C14" s="162">
        <v>7.5959301231544929E-2</v>
      </c>
      <c r="D14" s="162">
        <v>4.1732933233308289E-2</v>
      </c>
      <c r="E14" s="152"/>
      <c r="F14" s="152"/>
      <c r="G14" s="154"/>
      <c r="H14" s="155"/>
      <c r="I14" s="155"/>
      <c r="J14" s="155"/>
      <c r="K14" s="156"/>
      <c r="L14" s="156"/>
      <c r="M14" s="157"/>
      <c r="N14" s="157"/>
      <c r="O14" s="157"/>
      <c r="P14" s="157"/>
      <c r="Q14" s="157"/>
      <c r="R14" s="158"/>
    </row>
    <row r="15" spans="1:18" ht="9.9499999999999993" customHeight="1" x14ac:dyDescent="0.25"/>
    <row r="16" spans="1:18" ht="15" customHeight="1" x14ac:dyDescent="0.2">
      <c r="A16" s="163" t="s">
        <v>146</v>
      </c>
    </row>
    <row r="17" spans="1:9" ht="11.1" customHeight="1" x14ac:dyDescent="0.2">
      <c r="A17" s="163"/>
    </row>
    <row r="18" spans="1:9" ht="11.1" customHeight="1" x14ac:dyDescent="0.2">
      <c r="A18" s="164"/>
    </row>
    <row r="19" spans="1:9" ht="15" customHeight="1" x14ac:dyDescent="0.25">
      <c r="A19" s="445" t="s">
        <v>98</v>
      </c>
      <c r="B19" s="445"/>
      <c r="C19" s="445"/>
      <c r="D19" s="445"/>
      <c r="E19" s="445"/>
      <c r="F19" s="165"/>
      <c r="G19" s="165"/>
      <c r="H19" s="165"/>
      <c r="I19" s="165"/>
    </row>
    <row r="20" spans="1:9" ht="25.5" customHeight="1" x14ac:dyDescent="0.25">
      <c r="C20" s="442" t="s">
        <v>99</v>
      </c>
      <c r="D20" s="442"/>
      <c r="E20" s="442"/>
      <c r="F20" s="166"/>
      <c r="G20" s="446"/>
      <c r="H20" s="446"/>
      <c r="I20" s="446"/>
    </row>
    <row r="21" spans="1:9" ht="15" customHeight="1" x14ac:dyDescent="0.25">
      <c r="C21" s="167" t="s">
        <v>111</v>
      </c>
      <c r="D21" s="167" t="s">
        <v>135</v>
      </c>
      <c r="E21" s="167" t="s">
        <v>78</v>
      </c>
      <c r="F21" s="168"/>
      <c r="G21" s="169"/>
      <c r="H21" s="169"/>
      <c r="I21" s="169"/>
    </row>
    <row r="22" spans="1:9" ht="15" customHeight="1" x14ac:dyDescent="0.25">
      <c r="A22" s="149" t="s">
        <v>85</v>
      </c>
      <c r="C22" s="170">
        <v>19.219854070660521</v>
      </c>
      <c r="D22" s="170">
        <v>18.759001382488481</v>
      </c>
      <c r="E22" s="184">
        <v>2.4567016056741942E-2</v>
      </c>
      <c r="F22" s="155"/>
      <c r="G22" s="171"/>
      <c r="H22" s="171"/>
      <c r="I22" s="172"/>
    </row>
    <row r="23" spans="1:9" ht="15" customHeight="1" x14ac:dyDescent="0.25">
      <c r="A23" s="402" t="s">
        <v>86</v>
      </c>
      <c r="B23" s="173"/>
      <c r="C23" s="404">
        <v>3134.3611403508771</v>
      </c>
      <c r="D23" s="404">
        <v>2860.3643298245611</v>
      </c>
      <c r="E23" s="405">
        <v>9.5790877990399759E-2</v>
      </c>
      <c r="F23" s="155"/>
      <c r="G23" s="171"/>
      <c r="H23" s="171"/>
      <c r="I23" s="172"/>
    </row>
    <row r="24" spans="1:9" ht="15" customHeight="1" x14ac:dyDescent="0.25">
      <c r="A24" s="149" t="s">
        <v>87</v>
      </c>
      <c r="C24" s="170">
        <v>3.7705970095693782</v>
      </c>
      <c r="D24" s="170">
        <v>3.2437696969696965</v>
      </c>
      <c r="E24" s="184">
        <v>0.16241205813465709</v>
      </c>
      <c r="F24" s="155"/>
      <c r="G24" s="171"/>
      <c r="H24" s="171"/>
      <c r="I24" s="172"/>
    </row>
    <row r="25" spans="1:9" ht="15" customHeight="1" x14ac:dyDescent="0.25">
      <c r="A25" s="402" t="s">
        <v>88</v>
      </c>
      <c r="C25" s="404">
        <v>39.102882854864426</v>
      </c>
      <c r="D25" s="404">
        <v>19.704418518518519</v>
      </c>
      <c r="E25" s="405">
        <v>0.98447281345120263</v>
      </c>
      <c r="F25" s="155"/>
      <c r="G25" s="171"/>
      <c r="H25" s="171"/>
      <c r="I25" s="172"/>
    </row>
    <row r="26" spans="1:9" ht="15" customHeight="1" x14ac:dyDescent="0.25">
      <c r="A26" s="149" t="s">
        <v>89</v>
      </c>
      <c r="C26" s="170">
        <v>609.95677803379442</v>
      </c>
      <c r="D26" s="170">
        <v>571.95050691244239</v>
      </c>
      <c r="E26" s="184">
        <v>6.645027963437089E-2</v>
      </c>
      <c r="F26" s="155"/>
      <c r="G26" s="171"/>
      <c r="H26" s="171"/>
      <c r="I26" s="172"/>
    </row>
    <row r="27" spans="1:9" ht="15" customHeight="1" x14ac:dyDescent="0.25">
      <c r="A27" s="402" t="s">
        <v>90</v>
      </c>
      <c r="C27" s="404">
        <v>1</v>
      </c>
      <c r="D27" s="404">
        <v>1</v>
      </c>
      <c r="E27" s="405">
        <v>0</v>
      </c>
      <c r="F27" s="155"/>
      <c r="G27" s="171"/>
      <c r="H27" s="171"/>
      <c r="I27" s="172"/>
    </row>
    <row r="28" spans="1:9" ht="15" customHeight="1" x14ac:dyDescent="0.25">
      <c r="A28" s="149" t="s">
        <v>91</v>
      </c>
      <c r="C28" s="170">
        <v>7.7191520929339488</v>
      </c>
      <c r="D28" s="170">
        <v>7.3653310906297991</v>
      </c>
      <c r="E28" s="184">
        <v>4.8038709726746953E-2</v>
      </c>
      <c r="F28" s="155"/>
      <c r="G28" s="171"/>
      <c r="H28" s="171"/>
      <c r="I28" s="172"/>
    </row>
    <row r="29" spans="1:9" ht="15" customHeight="1" x14ac:dyDescent="0.25">
      <c r="A29" s="402" t="s">
        <v>92</v>
      </c>
      <c r="C29" s="404">
        <v>32.527891013824892</v>
      </c>
      <c r="D29" s="404">
        <v>30.978949001536098</v>
      </c>
      <c r="E29" s="405">
        <v>4.9999824468286214E-2</v>
      </c>
      <c r="F29" s="155"/>
      <c r="G29" s="171"/>
      <c r="H29" s="171"/>
      <c r="I29" s="172"/>
    </row>
    <row r="30" spans="1:9" ht="15" customHeight="1" thickBot="1" x14ac:dyDescent="0.3">
      <c r="A30" s="160" t="s">
        <v>93</v>
      </c>
      <c r="B30" s="174"/>
      <c r="C30" s="175">
        <v>32.834929346092508</v>
      </c>
      <c r="D30" s="175">
        <v>28.458327441077444</v>
      </c>
      <c r="E30" s="185">
        <v>0.1537898498805581</v>
      </c>
      <c r="F30" s="155"/>
      <c r="G30" s="171"/>
      <c r="H30" s="171"/>
      <c r="I30" s="172"/>
    </row>
    <row r="31" spans="1:9" ht="11.1" customHeight="1" x14ac:dyDescent="0.25">
      <c r="A31" s="176"/>
      <c r="B31" s="173"/>
    </row>
    <row r="32" spans="1:9" ht="11.1" customHeight="1" x14ac:dyDescent="0.25">
      <c r="A32" s="176"/>
      <c r="B32" s="173"/>
    </row>
    <row r="33" spans="1:15" ht="15" customHeight="1" x14ac:dyDescent="0.25">
      <c r="A33" s="441" t="s">
        <v>100</v>
      </c>
      <c r="B33" s="441"/>
      <c r="C33" s="441"/>
      <c r="D33" s="441"/>
      <c r="E33" s="441"/>
      <c r="F33" s="441"/>
      <c r="G33" s="441"/>
      <c r="H33" s="441"/>
      <c r="I33" s="441"/>
    </row>
    <row r="34" spans="1:15" ht="24.75" customHeight="1" x14ac:dyDescent="0.25">
      <c r="C34" s="442" t="s">
        <v>101</v>
      </c>
      <c r="D34" s="442"/>
      <c r="E34" s="442"/>
      <c r="F34" s="177"/>
      <c r="G34" s="442" t="str">
        <f>C34</f>
        <v>Tipo de cambio de cierre                                         (moneda local por USD)</v>
      </c>
      <c r="H34" s="442"/>
      <c r="I34" s="442"/>
    </row>
    <row r="35" spans="1:15" ht="15" customHeight="1" x14ac:dyDescent="0.25">
      <c r="C35" s="178" t="s">
        <v>79</v>
      </c>
      <c r="D35" s="178" t="s">
        <v>80</v>
      </c>
      <c r="E35" s="167" t="s">
        <v>78</v>
      </c>
      <c r="F35" s="179"/>
      <c r="G35" s="178" t="s">
        <v>81</v>
      </c>
      <c r="H35" s="178" t="s">
        <v>82</v>
      </c>
      <c r="I35" s="167" t="s">
        <v>78</v>
      </c>
    </row>
    <row r="36" spans="1:15" ht="15" customHeight="1" x14ac:dyDescent="0.25">
      <c r="A36" s="149" t="s">
        <v>85</v>
      </c>
      <c r="C36" s="170">
        <v>19.379300000000001</v>
      </c>
      <c r="D36" s="170">
        <v>18.3445</v>
      </c>
      <c r="E36" s="184">
        <v>5.6409277985227213E-2</v>
      </c>
      <c r="F36" s="170"/>
      <c r="G36" s="170">
        <v>19.6829</v>
      </c>
      <c r="H36" s="170">
        <v>19.739999999999998</v>
      </c>
      <c r="I36" s="184">
        <v>-2.8926038500505236E-3</v>
      </c>
      <c r="K36" s="129"/>
      <c r="O36" s="180"/>
    </row>
    <row r="37" spans="1:15" ht="15" customHeight="1" x14ac:dyDescent="0.25">
      <c r="A37" s="402" t="s">
        <v>86</v>
      </c>
      <c r="B37" s="173"/>
      <c r="C37" s="404">
        <v>3174.79</v>
      </c>
      <c r="D37" s="404">
        <v>2780.47</v>
      </c>
      <c r="E37" s="405">
        <v>0.14181775023647081</v>
      </c>
      <c r="F37" s="170"/>
      <c r="G37" s="404">
        <v>3249.75</v>
      </c>
      <c r="H37" s="404">
        <v>2984</v>
      </c>
      <c r="I37" s="405">
        <v>8.9058310991957157E-2</v>
      </c>
    </row>
    <row r="38" spans="1:15" ht="15" customHeight="1" x14ac:dyDescent="0.25">
      <c r="A38" s="149" t="s">
        <v>87</v>
      </c>
      <c r="C38" s="170">
        <v>3.8967000000000001</v>
      </c>
      <c r="D38" s="170">
        <v>3.3237999999999999</v>
      </c>
      <c r="E38" s="184">
        <v>0.17236295806005186</v>
      </c>
      <c r="F38" s="170"/>
      <c r="G38" s="170">
        <v>3.8748</v>
      </c>
      <c r="H38" s="170">
        <v>3.31</v>
      </c>
      <c r="I38" s="184">
        <v>0.17063444108761328</v>
      </c>
    </row>
    <row r="39" spans="1:15" ht="15" customHeight="1" x14ac:dyDescent="0.25">
      <c r="A39" s="402" t="s">
        <v>88</v>
      </c>
      <c r="C39" s="404">
        <v>43.35</v>
      </c>
      <c r="D39" s="404">
        <v>20.149000000000001</v>
      </c>
      <c r="E39" s="405">
        <v>1.1514715370489852</v>
      </c>
      <c r="F39" s="170"/>
      <c r="G39" s="404">
        <v>37.700000000000003</v>
      </c>
      <c r="H39" s="404">
        <v>18.649999999999999</v>
      </c>
      <c r="I39" s="405">
        <v>1.0214477211796251</v>
      </c>
      <c r="J39" s="181"/>
    </row>
    <row r="40" spans="1:15" ht="15" customHeight="1" x14ac:dyDescent="0.25">
      <c r="A40" s="149" t="s">
        <v>89</v>
      </c>
      <c r="C40" s="170">
        <v>602.36</v>
      </c>
      <c r="D40" s="170">
        <v>569.30999999999995</v>
      </c>
      <c r="E40" s="184">
        <v>5.8052730498322713E-2</v>
      </c>
      <c r="F40" s="170"/>
      <c r="G40" s="170">
        <v>611.75</v>
      </c>
      <c r="H40" s="170">
        <v>572.55999999999995</v>
      </c>
      <c r="I40" s="184">
        <v>6.8446974989520903E-2</v>
      </c>
    </row>
    <row r="41" spans="1:15" ht="15" customHeight="1" x14ac:dyDescent="0.25">
      <c r="A41" s="402" t="s">
        <v>90</v>
      </c>
      <c r="C41" s="404">
        <v>1</v>
      </c>
      <c r="D41" s="404">
        <v>1</v>
      </c>
      <c r="E41" s="405">
        <v>0</v>
      </c>
      <c r="F41" s="170"/>
      <c r="G41" s="404">
        <v>1</v>
      </c>
      <c r="H41" s="404">
        <v>1</v>
      </c>
      <c r="I41" s="405">
        <v>0</v>
      </c>
    </row>
    <row r="42" spans="1:15" ht="15" customHeight="1" x14ac:dyDescent="0.25">
      <c r="A42" s="149" t="s">
        <v>91</v>
      </c>
      <c r="C42" s="170">
        <v>7.6810400000000003</v>
      </c>
      <c r="D42" s="170">
        <v>7.3991899999999999</v>
      </c>
      <c r="E42" s="184">
        <v>3.8092007368374148E-2</v>
      </c>
      <c r="F42" s="170"/>
      <c r="G42" s="170">
        <v>7.7369500000000002</v>
      </c>
      <c r="H42" s="170">
        <v>7.34</v>
      </c>
      <c r="I42" s="184">
        <v>5.4080381471389716E-2</v>
      </c>
    </row>
    <row r="43" spans="1:15" ht="15" customHeight="1" x14ac:dyDescent="0.25">
      <c r="A43" s="402" t="s">
        <v>92</v>
      </c>
      <c r="C43" s="404">
        <v>32.721800000000002</v>
      </c>
      <c r="D43" s="404">
        <v>31.163599999999999</v>
      </c>
      <c r="E43" s="405">
        <v>5.0000641774377907E-2</v>
      </c>
      <c r="F43" s="170"/>
      <c r="G43" s="404">
        <v>32.330500000000001</v>
      </c>
      <c r="H43" s="404">
        <v>30.79</v>
      </c>
      <c r="I43" s="405">
        <v>5.0032478077297826E-2</v>
      </c>
      <c r="K43" s="182"/>
      <c r="L43" s="182"/>
      <c r="M43" s="182"/>
      <c r="N43" s="182"/>
      <c r="O43" s="182"/>
    </row>
    <row r="44" spans="1:15" ht="15" customHeight="1" thickBot="1" x14ac:dyDescent="0.3">
      <c r="A44" s="160" t="s">
        <v>93</v>
      </c>
      <c r="B44" s="174"/>
      <c r="C44" s="175">
        <v>33.484000000000002</v>
      </c>
      <c r="D44" s="175">
        <v>28.353999999999999</v>
      </c>
      <c r="E44" s="185">
        <v>0.18092685335402425</v>
      </c>
      <c r="F44" s="175"/>
      <c r="G44" s="175">
        <v>32.39</v>
      </c>
      <c r="H44" s="175">
        <v>28.763999999999999</v>
      </c>
      <c r="I44" s="185">
        <f>+G44/H44-1</f>
        <v>0.12606035321930187</v>
      </c>
      <c r="J44" s="175">
        <v>0</v>
      </c>
      <c r="K44" s="182"/>
      <c r="L44" s="182"/>
      <c r="M44" s="182"/>
      <c r="N44" s="182"/>
      <c r="O44" s="182"/>
    </row>
    <row r="45" spans="1:15" ht="9.9499999999999993" customHeight="1" x14ac:dyDescent="0.25">
      <c r="A45" s="149"/>
      <c r="B45" s="173"/>
      <c r="C45" s="170"/>
      <c r="D45" s="170"/>
      <c r="E45" s="184"/>
      <c r="F45" s="170"/>
      <c r="G45" s="170"/>
      <c r="H45" s="170"/>
      <c r="I45" s="184"/>
      <c r="J45" s="170"/>
      <c r="K45" s="182"/>
      <c r="L45" s="182"/>
      <c r="M45" s="182"/>
      <c r="N45" s="182"/>
      <c r="O45" s="182"/>
    </row>
    <row r="46" spans="1:15" ht="15" customHeight="1" x14ac:dyDescent="0.25">
      <c r="A46" s="443" t="s">
        <v>102</v>
      </c>
      <c r="B46" s="443"/>
      <c r="C46" s="443"/>
      <c r="D46" s="443"/>
      <c r="E46" s="443"/>
      <c r="F46" s="443"/>
      <c r="G46" s="443"/>
      <c r="H46" s="443"/>
      <c r="I46" s="443"/>
      <c r="K46" s="182"/>
      <c r="L46" s="182"/>
      <c r="M46" s="182"/>
      <c r="N46" s="182"/>
      <c r="O46" s="182"/>
    </row>
    <row r="47" spans="1:15" ht="11.1" customHeight="1" x14ac:dyDescent="0.25">
      <c r="K47" s="183"/>
      <c r="L47" s="183"/>
      <c r="M47" s="183"/>
      <c r="N47" s="183"/>
      <c r="O47" s="182"/>
    </row>
    <row r="48" spans="1:15" ht="11.1" customHeight="1" x14ac:dyDescent="0.25">
      <c r="A48" s="176"/>
      <c r="B48" s="173"/>
      <c r="K48" s="183"/>
      <c r="L48" s="183"/>
      <c r="M48" s="183"/>
      <c r="N48" s="183"/>
      <c r="O48" s="183"/>
    </row>
    <row r="49" spans="1:15" ht="11.1" customHeight="1" x14ac:dyDescent="0.25">
      <c r="A49" s="176"/>
      <c r="B49" s="173"/>
      <c r="K49" s="182"/>
      <c r="L49" s="182"/>
      <c r="M49" s="182"/>
      <c r="N49" s="182"/>
      <c r="O49" s="183"/>
    </row>
    <row r="50" spans="1:15" ht="11.1" customHeight="1" x14ac:dyDescent="0.25">
      <c r="A50" s="176"/>
      <c r="B50" s="173"/>
      <c r="O50" s="182"/>
    </row>
  </sheetData>
  <mergeCells count="10">
    <mergeCell ref="A33:I33"/>
    <mergeCell ref="C34:E34"/>
    <mergeCell ref="G34:I34"/>
    <mergeCell ref="A46:I46"/>
    <mergeCell ref="A1:J1"/>
    <mergeCell ref="A2:J2"/>
    <mergeCell ref="A4:D4"/>
    <mergeCell ref="A19:E19"/>
    <mergeCell ref="C20:E20"/>
    <mergeCell ref="G20:I20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opLeftCell="A5" workbookViewId="0">
      <selection activeCell="K41" sqref="K41"/>
    </sheetView>
  </sheetViews>
  <sheetFormatPr baseColWidth="10" defaultColWidth="9.85546875" defaultRowHeight="11.1" customHeight="1" x14ac:dyDescent="0.25"/>
  <cols>
    <col min="1" max="1" width="32.42578125" style="259" customWidth="1"/>
    <col min="2" max="2" width="1.7109375" style="286" customWidth="1"/>
    <col min="3" max="3" width="11.28515625" style="260" customWidth="1"/>
    <col min="4" max="4" width="13.140625" style="260" customWidth="1"/>
    <col min="5" max="5" width="1.5703125" style="260" customWidth="1"/>
    <col min="6" max="6" width="12.42578125" style="260" customWidth="1"/>
    <col min="7" max="8" width="11.28515625" style="260" customWidth="1"/>
    <col min="9" max="9" width="2.7109375" style="260" customWidth="1"/>
    <col min="10" max="11" width="11.28515625" style="260" customWidth="1"/>
    <col min="12" max="12" width="12.42578125" style="286" customWidth="1"/>
    <col min="13" max="13" width="8.140625" style="286" customWidth="1"/>
    <col min="14" max="14" width="1.85546875" style="286" customWidth="1"/>
    <col min="15" max="15" width="11.28515625" style="286" customWidth="1"/>
    <col min="16" max="16" width="2.5703125" style="286" customWidth="1"/>
    <col min="17" max="17" width="10.5703125" style="286" customWidth="1"/>
    <col min="18" max="18" width="13.5703125" style="28" customWidth="1"/>
    <col min="19" max="16384" width="9.85546875" style="28"/>
  </cols>
  <sheetData>
    <row r="1" spans="1:18" ht="15" customHeight="1" x14ac:dyDescent="0.2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252"/>
    </row>
    <row r="2" spans="1:18" ht="15" customHeight="1" x14ac:dyDescent="0.25">
      <c r="A2" s="428" t="s">
        <v>147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253"/>
    </row>
    <row r="3" spans="1:18" ht="10.5" customHeight="1" x14ac:dyDescent="0.25">
      <c r="A3" s="254"/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7"/>
      <c r="M3" s="257"/>
      <c r="N3" s="257"/>
      <c r="O3" s="257"/>
      <c r="P3" s="257"/>
      <c r="Q3" s="258"/>
    </row>
    <row r="4" spans="1:18" ht="15" customHeight="1" thickBot="1" x14ac:dyDescent="0.3">
      <c r="A4" s="451" t="s">
        <v>131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2"/>
      <c r="Q4" s="451"/>
    </row>
    <row r="5" spans="1:18" ht="18" customHeight="1" x14ac:dyDescent="0.25">
      <c r="B5" s="260"/>
      <c r="C5" s="453" t="s">
        <v>130</v>
      </c>
      <c r="D5" s="453"/>
      <c r="E5" s="453"/>
      <c r="F5" s="453"/>
      <c r="G5" s="453"/>
      <c r="H5" s="453"/>
      <c r="I5" s="261"/>
      <c r="J5" s="453" t="s">
        <v>148</v>
      </c>
      <c r="K5" s="453"/>
      <c r="L5" s="453"/>
      <c r="M5" s="453"/>
      <c r="N5" s="453"/>
      <c r="O5" s="453"/>
      <c r="P5" s="262"/>
      <c r="Q5" s="263" t="s">
        <v>106</v>
      </c>
    </row>
    <row r="6" spans="1:18" ht="18" customHeight="1" x14ac:dyDescent="0.25">
      <c r="A6" s="264"/>
      <c r="B6" s="265"/>
      <c r="C6" s="266" t="s">
        <v>109</v>
      </c>
      <c r="D6" s="266" t="s">
        <v>149</v>
      </c>
      <c r="E6" s="266"/>
      <c r="F6" s="266" t="s">
        <v>150</v>
      </c>
      <c r="G6" s="266" t="s">
        <v>110</v>
      </c>
      <c r="H6" s="266" t="s">
        <v>103</v>
      </c>
      <c r="I6" s="267"/>
      <c r="J6" s="266" t="str">
        <f>C6</f>
        <v>Refrescos</v>
      </c>
      <c r="K6" s="266" t="s">
        <v>149</v>
      </c>
      <c r="L6" s="266" t="s">
        <v>150</v>
      </c>
      <c r="M6" s="266" t="str">
        <f>G6</f>
        <v>Otros</v>
      </c>
      <c r="N6" s="266"/>
      <c r="O6" s="266" t="s">
        <v>103</v>
      </c>
      <c r="P6" s="268"/>
      <c r="Q6" s="269" t="s">
        <v>78</v>
      </c>
      <c r="R6" s="270"/>
    </row>
    <row r="7" spans="1:18" ht="18" customHeight="1" x14ac:dyDescent="0.25">
      <c r="A7" s="271" t="s">
        <v>85</v>
      </c>
      <c r="B7" s="265"/>
      <c r="C7" s="272">
        <v>304.47800140805413</v>
      </c>
      <c r="D7" s="272">
        <v>21.896103061398996</v>
      </c>
      <c r="E7" s="272"/>
      <c r="F7" s="272">
        <v>66.032448375659996</v>
      </c>
      <c r="G7" s="272">
        <v>29.213714829830007</v>
      </c>
      <c r="H7" s="273">
        <f t="shared" ref="H7:H15" si="0">+SUM(C7:G7)</f>
        <v>421.62026767494314</v>
      </c>
      <c r="I7" s="274"/>
      <c r="J7" s="272">
        <v>310.11773987605312</v>
      </c>
      <c r="K7" s="272">
        <v>25.179663154001979</v>
      </c>
      <c r="L7" s="272">
        <v>66.525013717891042</v>
      </c>
      <c r="M7" s="272">
        <v>28.157591785650986</v>
      </c>
      <c r="N7" s="272"/>
      <c r="O7" s="273">
        <f t="shared" ref="O7:O12" si="1">+SUM(J7:M7)</f>
        <v>429.98000853359713</v>
      </c>
      <c r="P7" s="272"/>
      <c r="Q7" s="275">
        <f t="shared" ref="Q7:Q12" si="2">+H7/O7-1</f>
        <v>-1.9442161711573647E-2</v>
      </c>
      <c r="R7" s="270"/>
    </row>
    <row r="8" spans="1:18" ht="18" customHeight="1" x14ac:dyDescent="0.25">
      <c r="A8" s="271" t="s">
        <v>108</v>
      </c>
      <c r="B8" s="265"/>
      <c r="C8" s="272">
        <v>48.002707924897962</v>
      </c>
      <c r="D8" s="272">
        <v>3.0273750432520017</v>
      </c>
      <c r="E8" s="272"/>
      <c r="F8" s="272">
        <v>0.18876043440000004</v>
      </c>
      <c r="G8" s="272">
        <v>5.1358949953239961</v>
      </c>
      <c r="H8" s="273">
        <f t="shared" si="0"/>
        <v>56.354738397873959</v>
      </c>
      <c r="I8" s="274"/>
      <c r="J8" s="272">
        <v>36.843193719437025</v>
      </c>
      <c r="K8" s="272">
        <v>2.8905816345119995</v>
      </c>
      <c r="L8" s="272">
        <v>0.19973673860000002</v>
      </c>
      <c r="M8" s="272">
        <v>4.9586097173029975</v>
      </c>
      <c r="N8" s="272"/>
      <c r="O8" s="273">
        <f t="shared" si="1"/>
        <v>44.892121809852028</v>
      </c>
      <c r="P8" s="272"/>
      <c r="Q8" s="275">
        <f t="shared" si="2"/>
        <v>0.25533693053257167</v>
      </c>
      <c r="R8" s="270"/>
    </row>
    <row r="9" spans="1:18" ht="18" customHeight="1" x14ac:dyDescent="0.25">
      <c r="A9" s="412" t="s">
        <v>7</v>
      </c>
      <c r="B9" s="265"/>
      <c r="C9" s="413">
        <v>352.48070933295207</v>
      </c>
      <c r="D9" s="413">
        <v>24.923478104650997</v>
      </c>
      <c r="E9" s="413"/>
      <c r="F9" s="413">
        <v>66.221208810059991</v>
      </c>
      <c r="G9" s="413">
        <v>34.349609825154005</v>
      </c>
      <c r="H9" s="414">
        <f t="shared" si="0"/>
        <v>477.97500607281705</v>
      </c>
      <c r="I9" s="274"/>
      <c r="J9" s="413">
        <v>346.96093359549013</v>
      </c>
      <c r="K9" s="413">
        <v>28.070244788513978</v>
      </c>
      <c r="L9" s="413">
        <v>66.724750456491037</v>
      </c>
      <c r="M9" s="413">
        <v>33.116201502953984</v>
      </c>
      <c r="N9" s="413"/>
      <c r="O9" s="414">
        <f t="shared" si="1"/>
        <v>474.87213034344916</v>
      </c>
      <c r="P9" s="272"/>
      <c r="Q9" s="415">
        <f t="shared" si="2"/>
        <v>6.5341289393499036E-3</v>
      </c>
      <c r="R9" s="270"/>
    </row>
    <row r="10" spans="1:18" ht="18" customHeight="1" x14ac:dyDescent="0.25">
      <c r="A10" s="271" t="s">
        <v>86</v>
      </c>
      <c r="B10" s="277"/>
      <c r="C10" s="272">
        <v>45.721114980805922</v>
      </c>
      <c r="D10" s="272">
        <v>6.2957855082160012</v>
      </c>
      <c r="E10" s="272"/>
      <c r="F10" s="272">
        <v>4.7376625427379979</v>
      </c>
      <c r="G10" s="272">
        <v>3.6319394910130076</v>
      </c>
      <c r="H10" s="273">
        <f t="shared" si="0"/>
        <v>60.386502522772929</v>
      </c>
      <c r="I10" s="274"/>
      <c r="J10" s="272">
        <v>50.38596776421997</v>
      </c>
      <c r="K10" s="272">
        <v>6.846115305900037</v>
      </c>
      <c r="L10" s="272">
        <v>5.0804013949800337</v>
      </c>
      <c r="M10" s="272">
        <v>4.3698839219099339</v>
      </c>
      <c r="N10" s="272"/>
      <c r="O10" s="273">
        <f t="shared" si="1"/>
        <v>66.682368387009973</v>
      </c>
      <c r="P10" s="272"/>
      <c r="Q10" s="275">
        <f t="shared" si="2"/>
        <v>-9.4415750617872551E-2</v>
      </c>
      <c r="R10" s="270"/>
    </row>
    <row r="11" spans="1:18" ht="18" customHeight="1" x14ac:dyDescent="0.25">
      <c r="A11" s="271" t="s">
        <v>87</v>
      </c>
      <c r="B11" s="277"/>
      <c r="C11" s="272">
        <v>182.26725324479247</v>
      </c>
      <c r="D11" s="272">
        <v>14.639720001016988</v>
      </c>
      <c r="E11" s="272"/>
      <c r="F11" s="272">
        <v>2.373447824999996</v>
      </c>
      <c r="G11" s="272">
        <v>13.143538058046898</v>
      </c>
      <c r="H11" s="273">
        <f t="shared" si="0"/>
        <v>212.42395912885635</v>
      </c>
      <c r="I11" s="274"/>
      <c r="J11" s="272">
        <v>169.33724737300005</v>
      </c>
      <c r="K11" s="272">
        <v>12.43080665699998</v>
      </c>
      <c r="L11" s="272">
        <v>2.0891151819999969</v>
      </c>
      <c r="M11" s="272">
        <v>10.90718771599999</v>
      </c>
      <c r="N11" s="272"/>
      <c r="O11" s="273">
        <f t="shared" si="1"/>
        <v>194.76435692800001</v>
      </c>
      <c r="P11" s="272"/>
      <c r="Q11" s="275">
        <f t="shared" si="2"/>
        <v>9.0671632527632884E-2</v>
      </c>
      <c r="R11" s="270"/>
    </row>
    <row r="12" spans="1:18" ht="18" customHeight="1" x14ac:dyDescent="0.25">
      <c r="A12" s="271" t="s">
        <v>88</v>
      </c>
      <c r="B12" s="277"/>
      <c r="C12" s="272">
        <v>27.35534847535779</v>
      </c>
      <c r="D12" s="272">
        <v>3.8068704968179734</v>
      </c>
      <c r="E12" s="272"/>
      <c r="F12" s="272">
        <v>1.0068554789100019</v>
      </c>
      <c r="G12" s="272">
        <v>2.5428396248355272</v>
      </c>
      <c r="H12" s="273">
        <f t="shared" si="0"/>
        <v>34.7119140759213</v>
      </c>
      <c r="I12" s="274"/>
      <c r="J12" s="272">
        <v>40.826691435340059</v>
      </c>
      <c r="K12" s="272">
        <v>5.2875322639591182</v>
      </c>
      <c r="L12" s="272">
        <v>1.450365119590002</v>
      </c>
      <c r="M12" s="272">
        <v>4.0141528189864903</v>
      </c>
      <c r="N12" s="272"/>
      <c r="O12" s="273">
        <f t="shared" si="1"/>
        <v>51.578741637875666</v>
      </c>
      <c r="P12" s="272"/>
      <c r="Q12" s="275">
        <f t="shared" si="2"/>
        <v>-0.32701122645397374</v>
      </c>
      <c r="R12" s="270"/>
    </row>
    <row r="13" spans="1:18" ht="18" customHeight="1" x14ac:dyDescent="0.25">
      <c r="A13" s="271" t="s">
        <v>93</v>
      </c>
      <c r="B13" s="277"/>
      <c r="C13" s="272">
        <v>9.5457561606720454</v>
      </c>
      <c r="D13" s="272">
        <v>0.98089949722611969</v>
      </c>
      <c r="E13" s="272"/>
      <c r="F13" s="272" t="s">
        <v>104</v>
      </c>
      <c r="G13" s="272">
        <v>5.7206216865519369E-2</v>
      </c>
      <c r="H13" s="273">
        <f t="shared" si="0"/>
        <v>10.583861874763684</v>
      </c>
      <c r="I13" s="274"/>
      <c r="J13" s="272" t="s">
        <v>104</v>
      </c>
      <c r="K13" s="272" t="s">
        <v>104</v>
      </c>
      <c r="L13" s="272" t="s">
        <v>104</v>
      </c>
      <c r="M13" s="272" t="s">
        <v>104</v>
      </c>
      <c r="N13" s="272"/>
      <c r="O13" s="273" t="s">
        <v>104</v>
      </c>
      <c r="P13" s="274"/>
      <c r="Q13" s="275" t="s">
        <v>23</v>
      </c>
      <c r="R13" s="270"/>
    </row>
    <row r="14" spans="1:18" ht="18" customHeight="1" x14ac:dyDescent="0.25">
      <c r="A14" s="412" t="s">
        <v>8</v>
      </c>
      <c r="B14" s="265"/>
      <c r="C14" s="413">
        <v>264.88947286162824</v>
      </c>
      <c r="D14" s="413">
        <v>25.72327550327708</v>
      </c>
      <c r="E14" s="413"/>
      <c r="F14" s="413">
        <v>8.117965846647996</v>
      </c>
      <c r="G14" s="413">
        <v>19.375523390760954</v>
      </c>
      <c r="H14" s="414">
        <f t="shared" si="0"/>
        <v>318.10623760231431</v>
      </c>
      <c r="I14" s="274"/>
      <c r="J14" s="413">
        <v>260.54990657256008</v>
      </c>
      <c r="K14" s="413">
        <v>24.564454226859137</v>
      </c>
      <c r="L14" s="413">
        <v>8.6198816965700331</v>
      </c>
      <c r="M14" s="413">
        <v>19.291224456896416</v>
      </c>
      <c r="N14" s="413"/>
      <c r="O14" s="414">
        <f>+SUM(J14:M14)</f>
        <v>313.02546695288567</v>
      </c>
      <c r="P14" s="274"/>
      <c r="Q14" s="415">
        <f>+H14/O14-1</f>
        <v>1.6231173453351566E-2</v>
      </c>
      <c r="R14" s="270"/>
    </row>
    <row r="15" spans="1:18" ht="18" customHeight="1" thickBot="1" x14ac:dyDescent="0.3">
      <c r="A15" s="278" t="s">
        <v>105</v>
      </c>
      <c r="B15" s="278"/>
      <c r="C15" s="280">
        <f>+C9+C14</f>
        <v>617.37018219458037</v>
      </c>
      <c r="D15" s="280">
        <f>+D9+D14</f>
        <v>50.646753607928076</v>
      </c>
      <c r="E15" s="280"/>
      <c r="F15" s="280">
        <f>+F9+F14</f>
        <v>74.339174656707982</v>
      </c>
      <c r="G15" s="280">
        <f>+G9+G14</f>
        <v>53.725133215914958</v>
      </c>
      <c r="H15" s="280">
        <f t="shared" si="0"/>
        <v>796.08124367513142</v>
      </c>
      <c r="I15" s="274"/>
      <c r="J15" s="280">
        <f>+J9+J14</f>
        <v>607.51084016805021</v>
      </c>
      <c r="K15" s="280">
        <f>+K9+K14</f>
        <v>52.634699015373116</v>
      </c>
      <c r="L15" s="280">
        <f>+L9+L14</f>
        <v>75.34463215306107</v>
      </c>
      <c r="M15" s="280">
        <f>+M9+M14</f>
        <v>52.4074259598504</v>
      </c>
      <c r="N15" s="279"/>
      <c r="O15" s="280">
        <f>+SUM(J15:M15)</f>
        <v>787.89759729633488</v>
      </c>
      <c r="P15" s="274"/>
      <c r="Q15" s="281">
        <f>+H15/O15-1</f>
        <v>1.0386687821969165E-2</v>
      </c>
      <c r="R15" s="270"/>
    </row>
    <row r="16" spans="1:18" ht="9.9499999999999993" customHeight="1" x14ac:dyDescent="0.25">
      <c r="A16" s="282"/>
      <c r="B16" s="282"/>
      <c r="C16" s="283"/>
      <c r="D16" s="283"/>
      <c r="E16" s="283"/>
      <c r="F16" s="283"/>
      <c r="G16" s="283"/>
      <c r="H16" s="283"/>
      <c r="I16" s="274"/>
      <c r="J16" s="283"/>
      <c r="K16" s="283"/>
      <c r="L16" s="283"/>
      <c r="M16" s="283"/>
      <c r="N16" s="283"/>
      <c r="O16" s="283"/>
      <c r="P16" s="283"/>
      <c r="Q16" s="284"/>
      <c r="R16" s="270"/>
    </row>
    <row r="17" spans="1:18" ht="15" customHeight="1" x14ac:dyDescent="0.25">
      <c r="A17" s="285" t="s">
        <v>151</v>
      </c>
      <c r="B17" s="282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4"/>
      <c r="R17" s="270"/>
    </row>
    <row r="18" spans="1:18" ht="18" x14ac:dyDescent="0.25">
      <c r="A18" s="285" t="s">
        <v>152</v>
      </c>
      <c r="B18" s="282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4"/>
      <c r="R18" s="270"/>
    </row>
    <row r="19" spans="1:18" ht="8.25" customHeight="1" x14ac:dyDescent="0.25"/>
    <row r="20" spans="1:18" ht="15" customHeight="1" thickBot="1" x14ac:dyDescent="0.3">
      <c r="A20" s="287" t="s">
        <v>132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</row>
    <row r="21" spans="1:18" ht="18" customHeight="1" x14ac:dyDescent="0.25">
      <c r="B21" s="260"/>
      <c r="C21" s="453" t="str">
        <f>C5</f>
        <v>1T2019</v>
      </c>
      <c r="D21" s="453"/>
      <c r="E21" s="453"/>
      <c r="F21" s="453"/>
      <c r="G21" s="453"/>
      <c r="H21" s="453"/>
      <c r="I21" s="261"/>
      <c r="J21" s="453" t="s">
        <v>148</v>
      </c>
      <c r="K21" s="453"/>
      <c r="L21" s="453"/>
      <c r="M21" s="453"/>
      <c r="N21" s="453"/>
      <c r="O21" s="346"/>
      <c r="P21" s="289"/>
      <c r="Q21" s="263" t="str">
        <f>+Q5</f>
        <v>A/A</v>
      </c>
    </row>
    <row r="22" spans="1:18" ht="18" customHeight="1" x14ac:dyDescent="0.25">
      <c r="A22" s="264"/>
      <c r="B22" s="265"/>
      <c r="C22" s="266" t="str">
        <f>C6</f>
        <v>Refrescos</v>
      </c>
      <c r="D22" s="450" t="s">
        <v>133</v>
      </c>
      <c r="E22" s="450"/>
      <c r="F22" s="450"/>
      <c r="G22" s="266" t="s">
        <v>110</v>
      </c>
      <c r="H22" s="266" t="s">
        <v>103</v>
      </c>
      <c r="I22" s="267"/>
      <c r="J22" s="266" t="str">
        <f>C22</f>
        <v>Refrescos</v>
      </c>
      <c r="K22" s="450" t="s">
        <v>133</v>
      </c>
      <c r="L22" s="450"/>
      <c r="M22" s="266" t="str">
        <f>G22</f>
        <v>Otros</v>
      </c>
      <c r="N22" s="268"/>
      <c r="O22" s="266" t="s">
        <v>103</v>
      </c>
      <c r="P22" s="268"/>
      <c r="Q22" s="269" t="s">
        <v>78</v>
      </c>
      <c r="R22" s="270"/>
    </row>
    <row r="23" spans="1:18" ht="18" customHeight="1" x14ac:dyDescent="0.25">
      <c r="A23" s="271" t="s">
        <v>85</v>
      </c>
      <c r="B23" s="265"/>
      <c r="C23" s="272">
        <v>1827.4456661895272</v>
      </c>
      <c r="D23" s="448">
        <v>144.33198269486198</v>
      </c>
      <c r="E23" s="448"/>
      <c r="F23" s="448"/>
      <c r="G23" s="272">
        <v>251.37079197518599</v>
      </c>
      <c r="H23" s="273">
        <f t="shared" ref="H23:H30" si="3">+SUM(C23:G23)</f>
        <v>2223.1484408595752</v>
      </c>
      <c r="I23" s="274"/>
      <c r="J23" s="272">
        <v>1886.4204648251475</v>
      </c>
      <c r="K23" s="448">
        <v>182.67348632048396</v>
      </c>
      <c r="L23" s="448"/>
      <c r="M23" s="272">
        <v>230.331798964369</v>
      </c>
      <c r="N23" s="272"/>
      <c r="O23" s="273">
        <f t="shared" ref="O23:O30" si="4">+SUM(J23:M23)</f>
        <v>2299.4257501100001</v>
      </c>
      <c r="P23" s="275"/>
      <c r="Q23" s="275">
        <f t="shared" ref="Q23:Q28" si="5">+H23/O23-1</f>
        <v>-3.3172329763975217E-2</v>
      </c>
      <c r="R23" s="270"/>
    </row>
    <row r="24" spans="1:18" s="290" customFormat="1" ht="18" customHeight="1" x14ac:dyDescent="0.25">
      <c r="A24" s="271" t="s">
        <v>108</v>
      </c>
      <c r="B24" s="265"/>
      <c r="C24" s="272">
        <v>388.4411598443906</v>
      </c>
      <c r="D24" s="448">
        <v>17.929398990874635</v>
      </c>
      <c r="E24" s="448"/>
      <c r="F24" s="448"/>
      <c r="G24" s="272">
        <v>58.889565825868097</v>
      </c>
      <c r="H24" s="273">
        <f t="shared" si="3"/>
        <v>465.26012466113332</v>
      </c>
      <c r="I24" s="274"/>
      <c r="J24" s="272">
        <v>295.17760190980317</v>
      </c>
      <c r="K24" s="448">
        <v>16.333032755855132</v>
      </c>
      <c r="L24" s="448"/>
      <c r="M24" s="272">
        <v>63.084844563611675</v>
      </c>
      <c r="N24" s="272"/>
      <c r="O24" s="273">
        <f t="shared" si="4"/>
        <v>374.59547922926998</v>
      </c>
      <c r="P24" s="275"/>
      <c r="Q24" s="275">
        <f t="shared" si="5"/>
        <v>0.24203347466553993</v>
      </c>
      <c r="R24" s="276"/>
    </row>
    <row r="25" spans="1:18" ht="18" customHeight="1" x14ac:dyDescent="0.25">
      <c r="A25" s="412" t="s">
        <v>7</v>
      </c>
      <c r="B25" s="265"/>
      <c r="C25" s="413">
        <v>2215.8868260339177</v>
      </c>
      <c r="D25" s="449">
        <v>162.26138168573661</v>
      </c>
      <c r="E25" s="449"/>
      <c r="F25" s="449"/>
      <c r="G25" s="413">
        <v>310.26035780105411</v>
      </c>
      <c r="H25" s="414">
        <f t="shared" si="3"/>
        <v>2688.4085655207082</v>
      </c>
      <c r="I25" s="274"/>
      <c r="J25" s="413">
        <v>2181.5980667349504</v>
      </c>
      <c r="K25" s="449">
        <v>199.00651907633909</v>
      </c>
      <c r="L25" s="449"/>
      <c r="M25" s="413">
        <v>293.41664352798068</v>
      </c>
      <c r="N25" s="272"/>
      <c r="O25" s="414">
        <f t="shared" si="4"/>
        <v>2674.0212293392701</v>
      </c>
      <c r="P25" s="275"/>
      <c r="Q25" s="415">
        <f t="shared" si="5"/>
        <v>5.3804121012879236E-3</v>
      </c>
      <c r="R25" s="270"/>
    </row>
    <row r="26" spans="1:18" ht="18" customHeight="1" x14ac:dyDescent="0.25">
      <c r="A26" s="271" t="s">
        <v>86</v>
      </c>
      <c r="B26" s="277"/>
      <c r="C26" s="272">
        <v>333.45509874680596</v>
      </c>
      <c r="D26" s="448">
        <v>84.790499136880001</v>
      </c>
      <c r="E26" s="448"/>
      <c r="F26" s="448"/>
      <c r="G26" s="272">
        <v>39.543565368750997</v>
      </c>
      <c r="H26" s="273">
        <f t="shared" si="3"/>
        <v>457.78916325243694</v>
      </c>
      <c r="I26" s="274"/>
      <c r="J26" s="272">
        <v>373.48984953390129</v>
      </c>
      <c r="K26" s="448">
        <v>83.637677998611977</v>
      </c>
      <c r="L26" s="448"/>
      <c r="M26" s="272">
        <v>48.675662467486703</v>
      </c>
      <c r="N26" s="272"/>
      <c r="O26" s="273">
        <f t="shared" si="4"/>
        <v>505.80318999999997</v>
      </c>
      <c r="P26" s="275"/>
      <c r="Q26" s="275">
        <f t="shared" si="5"/>
        <v>-9.4926302753375325E-2</v>
      </c>
      <c r="R26" s="270"/>
    </row>
    <row r="27" spans="1:18" ht="18" customHeight="1" x14ac:dyDescent="0.25">
      <c r="A27" s="271" t="s">
        <v>87</v>
      </c>
      <c r="B27" s="277"/>
      <c r="C27" s="272">
        <v>1180.8627264359989</v>
      </c>
      <c r="D27" s="448">
        <v>124.80524495799997</v>
      </c>
      <c r="E27" s="448"/>
      <c r="F27" s="448"/>
      <c r="G27" s="272">
        <v>130.01767146500001</v>
      </c>
      <c r="H27" s="273">
        <f t="shared" si="3"/>
        <v>1435.6856428589988</v>
      </c>
      <c r="I27" s="274"/>
      <c r="J27" s="272">
        <v>1024.3084101779987</v>
      </c>
      <c r="K27" s="448">
        <v>108.334507962</v>
      </c>
      <c r="L27" s="448"/>
      <c r="M27" s="272">
        <v>116.04835117700003</v>
      </c>
      <c r="N27" s="272"/>
      <c r="O27" s="273">
        <f t="shared" si="4"/>
        <v>1248.6912693169988</v>
      </c>
      <c r="P27" s="275"/>
      <c r="Q27" s="275">
        <f t="shared" si="5"/>
        <v>0.14975228716404887</v>
      </c>
      <c r="R27" s="270"/>
    </row>
    <row r="28" spans="1:18" ht="18" customHeight="1" x14ac:dyDescent="0.25">
      <c r="A28" s="271" t="s">
        <v>88</v>
      </c>
      <c r="B28" s="277"/>
      <c r="C28" s="272">
        <v>159.96565506000002</v>
      </c>
      <c r="D28" s="448">
        <v>22.633358000000001</v>
      </c>
      <c r="E28" s="448"/>
      <c r="F28" s="448"/>
      <c r="G28" s="272">
        <v>18.299623999999998</v>
      </c>
      <c r="H28" s="273">
        <f t="shared" si="3"/>
        <v>200.89863706</v>
      </c>
      <c r="I28" s="274"/>
      <c r="J28" s="272">
        <v>204.36158999999998</v>
      </c>
      <c r="K28" s="448">
        <v>27.457849000000003</v>
      </c>
      <c r="L28" s="448"/>
      <c r="M28" s="272">
        <v>25.142526</v>
      </c>
      <c r="N28" s="272"/>
      <c r="O28" s="273">
        <f t="shared" si="4"/>
        <v>256.96196499999996</v>
      </c>
      <c r="P28" s="275"/>
      <c r="Q28" s="275">
        <f t="shared" si="5"/>
        <v>-0.21817753432886444</v>
      </c>
      <c r="R28" s="270"/>
    </row>
    <row r="29" spans="1:18" ht="18" customHeight="1" x14ac:dyDescent="0.25">
      <c r="A29" s="271" t="s">
        <v>93</v>
      </c>
      <c r="B29" s="277"/>
      <c r="C29" s="272">
        <v>50.109127681635947</v>
      </c>
      <c r="D29" s="448">
        <v>4.1950137198798165</v>
      </c>
      <c r="E29" s="448"/>
      <c r="F29" s="448"/>
      <c r="G29" s="272">
        <v>0.69020459848424154</v>
      </c>
      <c r="H29" s="273">
        <f t="shared" si="3"/>
        <v>54.994346000000007</v>
      </c>
      <c r="I29" s="274"/>
      <c r="J29" s="272" t="s">
        <v>104</v>
      </c>
      <c r="K29" s="448" t="s">
        <v>104</v>
      </c>
      <c r="L29" s="448"/>
      <c r="M29" s="272" t="s">
        <v>104</v>
      </c>
      <c r="N29" s="272"/>
      <c r="O29" s="273">
        <f t="shared" si="4"/>
        <v>0</v>
      </c>
      <c r="P29" s="274"/>
      <c r="Q29" s="275" t="s">
        <v>23</v>
      </c>
      <c r="R29" s="270"/>
    </row>
    <row r="30" spans="1:18" ht="18" customHeight="1" x14ac:dyDescent="0.25">
      <c r="A30" s="412" t="s">
        <v>8</v>
      </c>
      <c r="B30" s="265"/>
      <c r="C30" s="413">
        <v>1724.3926079244409</v>
      </c>
      <c r="D30" s="449">
        <v>236.4241158147598</v>
      </c>
      <c r="E30" s="449"/>
      <c r="F30" s="449"/>
      <c r="G30" s="413">
        <v>188.55106543223522</v>
      </c>
      <c r="H30" s="414">
        <f t="shared" si="3"/>
        <v>2149.367789171436</v>
      </c>
      <c r="I30" s="274"/>
      <c r="J30" s="413">
        <v>1602.1598497118998</v>
      </c>
      <c r="K30" s="449">
        <v>219.43003496061198</v>
      </c>
      <c r="L30" s="449"/>
      <c r="M30" s="413">
        <v>189.86653964448672</v>
      </c>
      <c r="N30" s="272"/>
      <c r="O30" s="414">
        <f t="shared" si="4"/>
        <v>2011.4564243169984</v>
      </c>
      <c r="P30" s="274"/>
      <c r="Q30" s="415">
        <f>+H30/O30-1</f>
        <v>6.8562939364329667E-2</v>
      </c>
      <c r="R30" s="270"/>
    </row>
    <row r="31" spans="1:18" ht="18" customHeight="1" thickBot="1" x14ac:dyDescent="0.3">
      <c r="A31" s="278" t="str">
        <f t="shared" ref="A31" si="6">+A15</f>
        <v>TOTAL</v>
      </c>
      <c r="B31" s="278"/>
      <c r="C31" s="280">
        <f>+C30+C25</f>
        <v>3940.2794339583588</v>
      </c>
      <c r="D31" s="447">
        <f>+D25+D30</f>
        <v>398.68549750049641</v>
      </c>
      <c r="E31" s="447"/>
      <c r="F31" s="447"/>
      <c r="G31" s="280">
        <f>+G30+G25</f>
        <v>498.81142323328936</v>
      </c>
      <c r="H31" s="280">
        <f>+H30+H25</f>
        <v>4837.7763546921442</v>
      </c>
      <c r="I31" s="274"/>
      <c r="J31" s="280">
        <f>+J30+J25</f>
        <v>3783.7579164468502</v>
      </c>
      <c r="K31" s="447">
        <f>+K25+K30</f>
        <v>418.43655403695107</v>
      </c>
      <c r="L31" s="447"/>
      <c r="M31" s="280">
        <f>+M30+M25</f>
        <v>483.28318317246737</v>
      </c>
      <c r="N31" s="280"/>
      <c r="O31" s="280">
        <f>+O30+O25</f>
        <v>4685.4776536562686</v>
      </c>
      <c r="P31" s="274"/>
      <c r="Q31" s="281">
        <f>+H31/O31-1</f>
        <v>3.2504413059580184E-2</v>
      </c>
      <c r="R31" s="270"/>
    </row>
    <row r="32" spans="1:18" ht="11.1" customHeight="1" x14ac:dyDescent="0.25">
      <c r="K32" s="448"/>
      <c r="L32" s="448"/>
      <c r="P32" s="291"/>
    </row>
    <row r="33" spans="1:17" ht="15" customHeight="1" thickBot="1" x14ac:dyDescent="0.3">
      <c r="A33" s="287" t="s">
        <v>107</v>
      </c>
      <c r="B33" s="287"/>
      <c r="C33" s="287"/>
      <c r="D33" s="287"/>
      <c r="E33" s="292"/>
      <c r="F33" s="287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</row>
    <row r="34" spans="1:17" ht="31.5" x14ac:dyDescent="0.25">
      <c r="A34" s="293" t="s">
        <v>14</v>
      </c>
      <c r="C34" s="294" t="s">
        <v>130</v>
      </c>
      <c r="D34" s="294" t="s">
        <v>148</v>
      </c>
      <c r="F34" s="294" t="s">
        <v>78</v>
      </c>
    </row>
    <row r="35" spans="1:17" ht="18" customHeight="1" x14ac:dyDescent="0.25">
      <c r="A35" s="295" t="s">
        <v>85</v>
      </c>
      <c r="B35" s="27"/>
      <c r="C35" s="296">
        <v>20574.409482759998</v>
      </c>
      <c r="D35" s="296">
        <v>19084.08580474</v>
      </c>
      <c r="F35" s="297">
        <f t="shared" ref="F35:F40" si="7">+C35/D35-1</f>
        <v>7.8092484663312423E-2</v>
      </c>
    </row>
    <row r="36" spans="1:17" ht="18" customHeight="1" x14ac:dyDescent="0.25">
      <c r="A36" s="295" t="s">
        <v>108</v>
      </c>
      <c r="B36" s="27"/>
      <c r="C36" s="296">
        <v>4248.3095787034754</v>
      </c>
      <c r="D36" s="296">
        <v>3193.3622891044338</v>
      </c>
      <c r="F36" s="297">
        <f t="shared" si="7"/>
        <v>0.33035628096394198</v>
      </c>
    </row>
    <row r="37" spans="1:17" ht="18" customHeight="1" x14ac:dyDescent="0.25">
      <c r="A37" s="416" t="s">
        <v>7</v>
      </c>
      <c r="B37" s="27"/>
      <c r="C37" s="417">
        <f>+SUM(C35:C36)</f>
        <v>24822.719061463475</v>
      </c>
      <c r="D37" s="417">
        <f>+SUM(D35:D36)</f>
        <v>22277.448093844432</v>
      </c>
      <c r="F37" s="418">
        <f t="shared" si="7"/>
        <v>0.11425325544007592</v>
      </c>
    </row>
    <row r="38" spans="1:17" ht="18" customHeight="1" x14ac:dyDescent="0.25">
      <c r="A38" s="295" t="s">
        <v>86</v>
      </c>
      <c r="B38" s="27"/>
      <c r="C38" s="296">
        <v>3189.1925101961369</v>
      </c>
      <c r="D38" s="296">
        <v>3599.9933942893936</v>
      </c>
      <c r="F38" s="297">
        <f t="shared" si="7"/>
        <v>-0.1141115660781219</v>
      </c>
    </row>
    <row r="39" spans="1:17" ht="18" customHeight="1" x14ac:dyDescent="0.25">
      <c r="A39" s="295" t="s">
        <v>153</v>
      </c>
      <c r="B39" s="27"/>
      <c r="C39" s="296">
        <v>15512.223765216038</v>
      </c>
      <c r="D39" s="296">
        <v>14847.858485215747</v>
      </c>
      <c r="F39" s="297">
        <f t="shared" si="7"/>
        <v>4.4744855338014533E-2</v>
      </c>
    </row>
    <row r="40" spans="1:17" ht="18" customHeight="1" x14ac:dyDescent="0.25">
      <c r="A40" s="295" t="s">
        <v>88</v>
      </c>
      <c r="B40" s="27"/>
      <c r="C40" s="296">
        <v>1824.8619530074145</v>
      </c>
      <c r="D40" s="296">
        <v>3397.0204009841991</v>
      </c>
      <c r="F40" s="297">
        <f t="shared" si="7"/>
        <v>-0.46280512402024199</v>
      </c>
    </row>
    <row r="41" spans="1:17" ht="18" customHeight="1" x14ac:dyDescent="0.25">
      <c r="A41" s="295" t="s">
        <v>93</v>
      </c>
      <c r="B41" s="27"/>
      <c r="C41" s="296">
        <v>898.73833065545421</v>
      </c>
      <c r="D41" s="296" t="s">
        <v>104</v>
      </c>
      <c r="F41" s="297" t="s">
        <v>104</v>
      </c>
    </row>
    <row r="42" spans="1:17" ht="18" customHeight="1" x14ac:dyDescent="0.25">
      <c r="A42" s="416" t="s">
        <v>8</v>
      </c>
      <c r="B42" s="27"/>
      <c r="C42" s="417">
        <f>+SUM(C38:C41)</f>
        <v>21425.016559075044</v>
      </c>
      <c r="D42" s="417">
        <f>+SUM(D38:D41)</f>
        <v>21844.87228048934</v>
      </c>
      <c r="F42" s="418">
        <f>+C42/D42-1</f>
        <v>-1.9219875310934609E-2</v>
      </c>
    </row>
    <row r="43" spans="1:17" ht="18" customHeight="1" thickBot="1" x14ac:dyDescent="0.3">
      <c r="A43" s="278" t="str">
        <f>A31</f>
        <v>TOTAL</v>
      </c>
      <c r="B43" s="278"/>
      <c r="C43" s="298">
        <f>+C37+C42</f>
        <v>46247.735620538515</v>
      </c>
      <c r="D43" s="298">
        <f>+D37+D42</f>
        <v>44122.320374333773</v>
      </c>
      <c r="F43" s="299">
        <f>+C43/D43-1</f>
        <v>4.8170976235445417E-2</v>
      </c>
      <c r="G43" s="283"/>
    </row>
    <row r="44" spans="1:17" ht="9.9499999999999993" customHeight="1" x14ac:dyDescent="0.25"/>
    <row r="45" spans="1:17" ht="15" customHeight="1" x14ac:dyDescent="0.25">
      <c r="A45" s="285" t="s">
        <v>154</v>
      </c>
    </row>
    <row r="46" spans="1:17" ht="15" customHeight="1" x14ac:dyDescent="0.25">
      <c r="A46" s="285" t="s">
        <v>155</v>
      </c>
    </row>
  </sheetData>
  <mergeCells count="28">
    <mergeCell ref="K32:L32"/>
    <mergeCell ref="A1:Q1"/>
    <mergeCell ref="A2:Q2"/>
    <mergeCell ref="A4:Q4"/>
    <mergeCell ref="C5:H5"/>
    <mergeCell ref="J5:O5"/>
    <mergeCell ref="C21:H21"/>
    <mergeCell ref="J21:N21"/>
    <mergeCell ref="D22:F22"/>
    <mergeCell ref="D23:F23"/>
    <mergeCell ref="D24:F24"/>
    <mergeCell ref="D26:F26"/>
    <mergeCell ref="D27:F27"/>
    <mergeCell ref="K22:L22"/>
    <mergeCell ref="K23:L23"/>
    <mergeCell ref="K24:L24"/>
    <mergeCell ref="K26:L26"/>
    <mergeCell ref="K27:L27"/>
    <mergeCell ref="K25:L25"/>
    <mergeCell ref="D31:F31"/>
    <mergeCell ref="K31:L31"/>
    <mergeCell ref="D28:F28"/>
    <mergeCell ref="D29:F29"/>
    <mergeCell ref="D25:F25"/>
    <mergeCell ref="D30:F30"/>
    <mergeCell ref="K28:L28"/>
    <mergeCell ref="K30:L30"/>
    <mergeCell ref="K29:L29"/>
  </mergeCells>
  <pageMargins left="0.7" right="0.7" top="0.75" bottom="0.75" header="0.3" footer="0.3"/>
  <customProperties>
    <customPr name="EpmWorksheetKeyString_GUID" r:id="rId1"/>
  </customProperties>
  <ignoredErrors>
    <ignoredError sqref="K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Carátula</vt:lpstr>
      <vt:lpstr>Resumen por división</vt:lpstr>
      <vt:lpstr>Balance Consolidado</vt:lpstr>
      <vt:lpstr>KOF Consolidado</vt:lpstr>
      <vt:lpstr>Div Mex&amp;CA</vt:lpstr>
      <vt:lpstr>Div Sudamérica</vt:lpstr>
      <vt:lpstr>Macroeconómicos</vt:lpstr>
      <vt:lpstr>Volumen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Bolanos Cacho Rodriguez, Sofia</dc:creator>
  <cp:lastModifiedBy>Garcia Cruz, Maria Fernanda</cp:lastModifiedBy>
  <dcterms:created xsi:type="dcterms:W3CDTF">2019-04-23T17:24:11Z</dcterms:created>
  <dcterms:modified xsi:type="dcterms:W3CDTF">2019-04-26T07:40:27Z</dcterms:modified>
</cp:coreProperties>
</file>